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Ordine\CORRUZIONE ODCEC TRIVENETO\anno 2025\"/>
    </mc:Choice>
  </mc:AlternateContent>
  <xr:revisionPtr revIDLastSave="0" documentId="8_{9B67FD27-FFFB-4C6E-A8BD-F9E9441F9D75}" xr6:coauthVersionLast="47" xr6:coauthVersionMax="47" xr10:uidLastSave="{00000000-0000-0000-0000-000000000000}"/>
  <bookViews>
    <workbookView xWindow="-120" yWindow="-120" windowWidth="29040" windowHeight="15840" activeTab="1" xr2:uid="{5C127058-BABD-43A9-BE26-EF89B2C5437B}"/>
  </bookViews>
  <sheets>
    <sheet name="Stato Patrimoniale (dettaglio)" sheetId="35" r:id="rId1"/>
    <sheet name="Stato Patrimoniale (sintetico)" sheetId="40" r:id="rId2"/>
  </sheets>
  <definedNames>
    <definedName name="AAn">'Stato Patrimoniale (dettaglio)'!$E$8</definedName>
    <definedName name="_AAn1">'Stato Patrimoniale (dettaglio)'!$F$8</definedName>
    <definedName name="ABI1an">'Stato Patrimoniale (dettaglio)'!$E$119</definedName>
    <definedName name="ABI1an1">'Stato Patrimoniale (dettaglio)'!$F$119</definedName>
    <definedName name="ABI1bn">'Stato Patrimoniale (dettaglio)'!$E$120</definedName>
    <definedName name="ABI1bn1">'Stato Patrimoniale (dettaglio)'!$F$120</definedName>
    <definedName name="ABI1n">'Stato Patrimoniale (dettaglio)'!$E$118</definedName>
    <definedName name="ABI1n1">'Stato Patrimoniale (dettaglio)'!$F$118</definedName>
    <definedName name="ABI2an">'Stato Patrimoniale (dettaglio)'!$E$122</definedName>
    <definedName name="ABI2an1">'Stato Patrimoniale (dettaglio)'!$F$122</definedName>
    <definedName name="ABI2bn">'Stato Patrimoniale (dettaglio)'!$E$123</definedName>
    <definedName name="ABI2bn1">'Stato Patrimoniale (dettaglio)'!$F$123</definedName>
    <definedName name="ABI2n">'Stato Patrimoniale (dettaglio)'!$E$121</definedName>
    <definedName name="ABI2n1">'Stato Patrimoniale (dettaglio)'!$F$121</definedName>
    <definedName name="ABI3an">'Stato Patrimoniale (dettaglio)'!$E$126</definedName>
    <definedName name="ABI3an1">'Stato Patrimoniale (dettaglio)'!$F$126</definedName>
    <definedName name="ABI3bn">'Stato Patrimoniale (dettaglio)'!$E$127</definedName>
    <definedName name="ABI3bn1">'Stato Patrimoniale (dettaglio)'!$F$127</definedName>
    <definedName name="ABI3n">'Stato Patrimoniale (dettaglio)'!$E$124</definedName>
    <definedName name="ABI3n1">'Stato Patrimoniale (dettaglio)'!$F$124</definedName>
    <definedName name="ABI4an">'Stato Patrimoniale (dettaglio)'!$E$129</definedName>
    <definedName name="ABI4an1">'Stato Patrimoniale (dettaglio)'!$F$129</definedName>
    <definedName name="ABI4bn">'Stato Patrimoniale (dettaglio)'!$E$130</definedName>
    <definedName name="ABI4bn1">'Stato Patrimoniale (dettaglio)'!$F$130</definedName>
    <definedName name="ABI4n">'Stato Patrimoniale (dettaglio)'!$E$128</definedName>
    <definedName name="ABI4n1">'Stato Patrimoniale (dettaglio)'!$F$128</definedName>
    <definedName name="ABI5an">'Stato Patrimoniale (dettaglio)'!$E$132</definedName>
    <definedName name="ABI5an1">'Stato Patrimoniale (dettaglio)'!$F$132</definedName>
    <definedName name="ABI5bn">'Stato Patrimoniale (dettaglio)'!$E$133</definedName>
    <definedName name="ABI5bn1">'Stato Patrimoniale (dettaglio)'!$F$133</definedName>
    <definedName name="ABI5n">'Stato Patrimoniale (dettaglio)'!$E$131</definedName>
    <definedName name="ABI5n1">'Stato Patrimoniale (dettaglio)'!$F$131</definedName>
    <definedName name="ABI6an">'Stato Patrimoniale (dettaglio)'!$E$135</definedName>
    <definedName name="ABI6an1">'Stato Patrimoniale (dettaglio)'!$F$135</definedName>
    <definedName name="ABI6bn">'Stato Patrimoniale (dettaglio)'!$E$136</definedName>
    <definedName name="ABI6bn1">'Stato Patrimoniale (dettaglio)'!$F$136</definedName>
    <definedName name="ABI6n">'Stato Patrimoniale (dettaglio)'!$E$134</definedName>
    <definedName name="ABI6n1">'Stato Patrimoniale (dettaglio)'!$F$134</definedName>
    <definedName name="ABI8an">'Stato Patrimoniale (dettaglio)'!$E$138</definedName>
    <definedName name="ABI8an1">'Stato Patrimoniale (dettaglio)'!$F$138</definedName>
    <definedName name="ABI8bn">'Stato Patrimoniale (dettaglio)'!$E$139</definedName>
    <definedName name="ABI8bn1">'Stato Patrimoniale (dettaglio)'!$F$139</definedName>
    <definedName name="ABI8n">'Stato Patrimoniale (dettaglio)'!$E$137</definedName>
    <definedName name="ABI8n1">'Stato Patrimoniale (dettaglio)'!$F$137</definedName>
    <definedName name="ABI9an">'Stato Patrimoniale (dettaglio)'!$E$141</definedName>
    <definedName name="ABI9an1">'Stato Patrimoniale (dettaglio)'!$F$141</definedName>
    <definedName name="ABI9bn">'Stato Patrimoniale (dettaglio)'!$E$142</definedName>
    <definedName name="ABI9bn1">'Stato Patrimoniale (dettaglio)'!$F$142</definedName>
    <definedName name="ABI9n">'Stato Patrimoniale (dettaglio)'!$E$140</definedName>
    <definedName name="ABI9n1">'Stato Patrimoniale (dettaglio)'!$F$140</definedName>
    <definedName name="ABII1an">'Stato Patrimoniale (dettaglio)'!$E$146</definedName>
    <definedName name="ABII1an1">'Stato Patrimoniale (dettaglio)'!$F$146</definedName>
    <definedName name="ABII1bn">'Stato Patrimoniale (dettaglio)'!$E$147</definedName>
    <definedName name="ABII1bn1">'Stato Patrimoniale (dettaglio)'!$F$147</definedName>
    <definedName name="ABII1n">'Stato Patrimoniale (dettaglio)'!$E$145</definedName>
    <definedName name="ABII1n1">'Stato Patrimoniale (dettaglio)'!$F$145</definedName>
    <definedName name="ABII2an">'Stato Patrimoniale (dettaglio)'!$E$149</definedName>
    <definedName name="ABII2an1">'Stato Patrimoniale (dettaglio)'!$F$149</definedName>
    <definedName name="ABII2bn">'Stato Patrimoniale (dettaglio)'!$E$150</definedName>
    <definedName name="ABII2bn1">'Stato Patrimoniale (dettaglio)'!$F$150</definedName>
    <definedName name="ABII2n">'Stato Patrimoniale (dettaglio)'!$E$148</definedName>
    <definedName name="ABII2n1">'Stato Patrimoniale (dettaglio)'!$F$148</definedName>
    <definedName name="ABII3an">'Stato Patrimoniale (dettaglio)'!$E$152</definedName>
    <definedName name="ABII3an1">'Stato Patrimoniale (dettaglio)'!$F$152</definedName>
    <definedName name="ABII3bn">'Stato Patrimoniale (dettaglio)'!$E$153</definedName>
    <definedName name="ABII3bn1">'Stato Patrimoniale (dettaglio)'!$F$153</definedName>
    <definedName name="ABII3n">'Stato Patrimoniale (dettaglio)'!$E$151</definedName>
    <definedName name="ABII3n1">'Stato Patrimoniale (dettaglio)'!$F$151</definedName>
    <definedName name="ABII4an">'Stato Patrimoniale (dettaglio)'!$E$155</definedName>
    <definedName name="ABII4an1">'Stato Patrimoniale (dettaglio)'!$F$155</definedName>
    <definedName name="ABII4bn">'Stato Patrimoniale (dettaglio)'!$E$156</definedName>
    <definedName name="ABII4bn1">'Stato Patrimoniale (dettaglio)'!$F$156</definedName>
    <definedName name="ABII4n">'Stato Patrimoniale (dettaglio)'!$E$154</definedName>
    <definedName name="ABII4n1">'Stato Patrimoniale (dettaglio)'!$F$154</definedName>
    <definedName name="ABII5an">'Stato Patrimoniale (dettaglio)'!$E$158</definedName>
    <definedName name="ABII5an1">'Stato Patrimoniale (dettaglio)'!$F$158</definedName>
    <definedName name="ABII5bn">'Stato Patrimoniale (dettaglio)'!$E$159</definedName>
    <definedName name="ABII5bn1">'Stato Patrimoniale (dettaglio)'!$F$159</definedName>
    <definedName name="ABII5n">'Stato Patrimoniale (dettaglio)'!$E$157</definedName>
    <definedName name="ABII5n1">'Stato Patrimoniale (dettaglio)'!$F$157</definedName>
    <definedName name="ABII6an">'Stato Patrimoniale (dettaglio)'!$E$161</definedName>
    <definedName name="ABII6an1">'Stato Patrimoniale (dettaglio)'!$F$161</definedName>
    <definedName name="ABII6bn">'Stato Patrimoniale (dettaglio)'!$E$162</definedName>
    <definedName name="ABII6bn1">'Stato Patrimoniale (dettaglio)'!$F$162</definedName>
    <definedName name="ABII6n">'Stato Patrimoniale (dettaglio)'!$E$160</definedName>
    <definedName name="ABII6n1">'Stato Patrimoniale (dettaglio)'!$F$160</definedName>
    <definedName name="ABII7an">'Stato Patrimoniale (dettaglio)'!$E$164</definedName>
    <definedName name="ABII7an1">'Stato Patrimoniale (dettaglio)'!$F$164</definedName>
    <definedName name="ABII7bn">'Stato Patrimoniale (dettaglio)'!$E$165</definedName>
    <definedName name="ABII7bn1">'Stato Patrimoniale (dettaglio)'!$F$165</definedName>
    <definedName name="ABII7n">'Stato Patrimoniale (dettaglio)'!$E$163</definedName>
    <definedName name="ABII7n1">'Stato Patrimoniale (dettaglio)'!$F$163</definedName>
    <definedName name="ABIII1An">'Stato Patrimoniale (dettaglio)'!$E$38</definedName>
    <definedName name="ABIII1An1">'Stato Patrimoniale (dettaglio)'!$F$38</definedName>
    <definedName name="ABIII1Bn">'Stato Patrimoniale (dettaglio)'!$E$39</definedName>
    <definedName name="ABIII1Bn1">'Stato Patrimoniale (dettaglio)'!$F$39</definedName>
    <definedName name="ABIII1Cn">'Stato Patrimoniale (dettaglio)'!$E$40</definedName>
    <definedName name="ABIII1Cn1">'Stato Patrimoniale (dettaglio)'!$F$40</definedName>
    <definedName name="ABIII1Dn">'Stato Patrimoniale (dettaglio)'!$E$41</definedName>
    <definedName name="ABIII1Dn1">'Stato Patrimoniale (dettaglio)'!$F$41</definedName>
    <definedName name="ABIII1En">'Stato Patrimoniale (dettaglio)'!$E$42</definedName>
    <definedName name="ABIII1En1">'Stato Patrimoniale (dettaglio)'!$F$42</definedName>
    <definedName name="ABIII1n">'Stato Patrimoniale (dettaglio)'!$E$37</definedName>
    <definedName name="ABIII1n1">'Stato Patrimoniale (dettaglio)'!$F$37</definedName>
    <definedName name="ABIII2An">'Stato Patrimoniale (dettaglio)'!$E$44</definedName>
    <definedName name="ABIII2An1">'Stato Patrimoniale (dettaglio)'!$F$44</definedName>
    <definedName name="ABIII2Bn">'Stato Patrimoniale (dettaglio)'!$E$45</definedName>
    <definedName name="ABIII2Bn1">'Stato Patrimoniale (dettaglio)'!$F$45</definedName>
    <definedName name="ABIII2Cn">'Stato Patrimoniale (dettaglio)'!$E$46</definedName>
    <definedName name="ABIII2Cn1">'Stato Patrimoniale (dettaglio)'!$F$46</definedName>
    <definedName name="ABIII2Dn">'Stato Patrimoniale (dettaglio)'!$E$47</definedName>
    <definedName name="ABIII2Dn1">'Stato Patrimoniale (dettaglio)'!$F$47</definedName>
    <definedName name="ABIII2n">'Stato Patrimoniale (dettaglio)'!$E$43</definedName>
    <definedName name="ABIII2n1">'Stato Patrimoniale (dettaglio)'!$F$43</definedName>
    <definedName name="ABIII3n">'Stato Patrimoniale (dettaglio)'!$E$48</definedName>
    <definedName name="ABIII3n1">'Stato Patrimoniale (dettaglio)'!$F$48</definedName>
    <definedName name="ABIII4n">'Stato Patrimoniale (dettaglio)'!$E$49</definedName>
    <definedName name="ABIII4n1">'Stato Patrimoniale (dettaglio)'!$F$49</definedName>
    <definedName name="ABIIIn">'Stato Patrimoniale (dettaglio)'!$E$36</definedName>
    <definedName name="ABIIIn1">'Stato Patrimoniale (dettaglio)'!$F$36</definedName>
    <definedName name="ABIIn">'Stato Patrimoniale (dettaglio)'!$E$24</definedName>
    <definedName name="ABIIn1">'Stato Patrimoniale (dettaglio)'!$F$24</definedName>
    <definedName name="ABIn">'Stato Patrimoniale (dettaglio)'!$E$12</definedName>
    <definedName name="ABIn1">'Stato Patrimoniale (dettaglio)'!$F$12</definedName>
    <definedName name="ABn">'Stato Patrimoniale (dettaglio)'!$E$10</definedName>
    <definedName name="_ABn1">'Stato Patrimoniale (dettaglio)'!$F$10</definedName>
    <definedName name="ACI1n">'Stato Patrimoniale (dettaglio)'!$E$57</definedName>
    <definedName name="ACI1n1">'Stato Patrimoniale (dettaglio)'!$F$57</definedName>
    <definedName name="ACI2n">'Stato Patrimoniale (dettaglio)'!$E$58</definedName>
    <definedName name="ACI2n1">'Stato Patrimoniale (dettaglio)'!$F$58</definedName>
    <definedName name="ACI3n">'Stato Patrimoniale (dettaglio)'!$E$59</definedName>
    <definedName name="ACI3n1">'Stato Patrimoniale (dettaglio)'!$F$59</definedName>
    <definedName name="ACI4n">'Stato Patrimoniale (dettaglio)'!$E$60</definedName>
    <definedName name="ACI4n1">'Stato Patrimoniale (dettaglio)'!$F$60</definedName>
    <definedName name="ACI5n">'Stato Patrimoniale (dettaglio)'!$E$61</definedName>
    <definedName name="ACI5n1">'Stato Patrimoniale (dettaglio)'!$F$61</definedName>
    <definedName name="ACII1an">'Stato Patrimoniale (dettaglio)'!$E$67</definedName>
    <definedName name="ACII1an1">'Stato Patrimoniale (dettaglio)'!$F$67</definedName>
    <definedName name="ACII1bn">'Stato Patrimoniale (dettaglio)'!$E$68</definedName>
    <definedName name="ACII1bn1">'Stato Patrimoniale (dettaglio)'!$F$68</definedName>
    <definedName name="ACII2an">'Stato Patrimoniale (dettaglio)'!$E$70</definedName>
    <definedName name="ACII2an1">'Stato Patrimoniale (dettaglio)'!$F$70</definedName>
    <definedName name="ACII2bn">'Stato Patrimoniale (dettaglio)'!$E$71</definedName>
    <definedName name="ACII2bn1">'Stato Patrimoniale (dettaglio)'!$F$71</definedName>
    <definedName name="ACII3an">'Stato Patrimoniale (dettaglio)'!$E$73</definedName>
    <definedName name="ACII3an1">'Stato Patrimoniale (dettaglio)'!$F$73</definedName>
    <definedName name="ACII3bn">'Stato Patrimoniale (dettaglio)'!$E$74</definedName>
    <definedName name="ACII3bn1">'Stato Patrimoniale (dettaglio)'!$F$74</definedName>
    <definedName name="ACII4an">'Stato Patrimoniale (dettaglio)'!$E$76</definedName>
    <definedName name="ACII4an1">'Stato Patrimoniale (dettaglio)'!$F$76</definedName>
    <definedName name="ACII4bn">'Stato Patrimoniale (dettaglio)'!$E$77</definedName>
    <definedName name="ACII4bn1">'Stato Patrimoniale (dettaglio)'!$F$77</definedName>
    <definedName name="ACII5an">'Stato Patrimoniale (dettaglio)'!$E$79</definedName>
    <definedName name="ACII5an1">'Stato Patrimoniale (dettaglio)'!$F$79</definedName>
    <definedName name="ACII5bn">'Stato Patrimoniale (dettaglio)'!$E$80</definedName>
    <definedName name="ACII5bn1">'Stato Patrimoniale (dettaglio)'!$F$80</definedName>
    <definedName name="ACIII1n">'Stato Patrimoniale (dettaglio)'!$E$86</definedName>
    <definedName name="ACIII1n1">'Stato Patrimoniale (dettaglio)'!$F$86</definedName>
    <definedName name="ACIII2n">'Stato Patrimoniale (dettaglio)'!$E$87</definedName>
    <definedName name="ACIII2n1">'Stato Patrimoniale (dettaglio)'!$F$87</definedName>
    <definedName name="ACIII3n">'Stato Patrimoniale (dettaglio)'!$E$88</definedName>
    <definedName name="ACIII3n1">'Stato Patrimoniale (dettaglio)'!$F$88</definedName>
    <definedName name="ACIII4n">'Stato Patrimoniale (dettaglio)'!$E$89</definedName>
    <definedName name="ACIII4n1">'Stato Patrimoniale (dettaglio)'!$F$89</definedName>
    <definedName name="ACIIIn">'Stato Patrimoniale (dettaglio)'!$E$85</definedName>
    <definedName name="ACIIIn1">'Stato Patrimoniale (dettaglio)'!$F$85</definedName>
    <definedName name="ACIIn">'Stato Patrimoniale (dettaglio)'!$E$65</definedName>
    <definedName name="ACIIn1">'Stato Patrimoniale (dettaglio)'!$F$65</definedName>
    <definedName name="ACIn">'Stato Patrimoniale (dettaglio)'!$E$56</definedName>
    <definedName name="ACIn1">'Stato Patrimoniale (dettaglio)'!$F$56</definedName>
    <definedName name="ACIV1n">'Stato Patrimoniale (dettaglio)'!$E$94</definedName>
    <definedName name="ACIV1n1">'Stato Patrimoniale (dettaglio)'!$F$94</definedName>
    <definedName name="ACIV2n">'Stato Patrimoniale (dettaglio)'!$E$95</definedName>
    <definedName name="ACIV2n1">'Stato Patrimoniale (dettaglio)'!$F$95</definedName>
    <definedName name="ACIV3n">'Stato Patrimoniale (dettaglio)'!$E$96</definedName>
    <definedName name="ACIV3n1">'Stato Patrimoniale (dettaglio)'!$F$96</definedName>
    <definedName name="ACIVn">'Stato Patrimoniale (dettaglio)'!$E$93</definedName>
    <definedName name="ACIVn1">'Stato Patrimoniale (dettaglio)'!$F$93</definedName>
    <definedName name="ACn">'Stato Patrimoniale (dettaglio)'!$E$54</definedName>
    <definedName name="_ACn1">'Stato Patrimoniale (dettaglio)'!$F$54</definedName>
    <definedName name="AD1n">'Stato Patrimoniale (dettaglio)'!$E$102</definedName>
    <definedName name="AD1n1">'Stato Patrimoniale (dettaglio)'!$F$102</definedName>
    <definedName name="AD2n">'Stato Patrimoniale (dettaglio)'!$E$103</definedName>
    <definedName name="AD2n1">'Stato Patrimoniale (dettaglio)'!$F$103</definedName>
    <definedName name="ADn">'Stato Patrimoniale (dettaglio)'!$E$101</definedName>
    <definedName name="_ADn1">'Stato Patrimoniale (dettaglio)'!$F$101</definedName>
    <definedName name="Anno">'Stato Patrimoniale (dettaglio)'!$E$5</definedName>
    <definedName name="AnnoPrec">'Stato Patrimoniale (dettaglio)'!$F$5</definedName>
    <definedName name="_xlnm.Print_Area" localSheetId="0">'Stato Patrimoniale (dettaglio)'!$A$1:$L$107</definedName>
    <definedName name="_xlnm.Print_Area" localSheetId="1">'Stato Patrimoniale (sintetico)'!$A$1:$L$51</definedName>
    <definedName name="Attivon">'Stato Patrimoniale (dettaglio)'!$E$107</definedName>
    <definedName name="Attivon1">'Stato Patrimoniale (dettaglio)'!$F$107</definedName>
    <definedName name="PAIIIn">'Stato Patrimoniale (dettaglio)'!$K$11</definedName>
    <definedName name="PAIIIn1">'Stato Patrimoniale (dettaglio)'!$L$11</definedName>
    <definedName name="PAIIn">'Stato Patrimoniale (dettaglio)'!$K$10</definedName>
    <definedName name="PAIIn1">'Stato Patrimoniale (dettaglio)'!$L$10</definedName>
    <definedName name="PAIn">'Stato Patrimoniale (dettaglio)'!$K$9</definedName>
    <definedName name="PAIn1">'Stato Patrimoniale (dettaglio)'!$L$9</definedName>
    <definedName name="PAIVn">'Stato Patrimoniale (dettaglio)'!$K$12</definedName>
    <definedName name="PAIVn1">'Stato Patrimoniale (dettaglio)'!$L$12</definedName>
    <definedName name="PAIXn">'Stato Patrimoniale (dettaglio)'!$K$17</definedName>
    <definedName name="PAIXn1">'Stato Patrimoniale (dettaglio)'!$L$17</definedName>
    <definedName name="PAn">'Stato Patrimoniale (dettaglio)'!$K$7</definedName>
    <definedName name="_PAn1">'Stato Patrimoniale (dettaglio)'!$L$7</definedName>
    <definedName name="Passivon">'Stato Patrimoniale (dettaglio)'!$K$107</definedName>
    <definedName name="Passivon1">'Stato Patrimoniale (dettaglio)'!$L$107</definedName>
    <definedName name="PAVIIIn">'Stato Patrimoniale (dettaglio)'!$K$16</definedName>
    <definedName name="PAVIIIn1">'Stato Patrimoniale (dettaglio)'!$L$16</definedName>
    <definedName name="PAVIIn">'Stato Patrimoniale (dettaglio)'!$K$15</definedName>
    <definedName name="PAVIIn1">'Stato Patrimoniale (dettaglio)'!$L$15</definedName>
    <definedName name="PAVIn">'Stato Patrimoniale (dettaglio)'!$K$14</definedName>
    <definedName name="PAVIn1">'Stato Patrimoniale (dettaglio)'!$L$14</definedName>
    <definedName name="PAVn">'Stato Patrimoniale (dettaglio)'!$K$13</definedName>
    <definedName name="PAVn1">'Stato Patrimoniale (dettaglio)'!$L$13</definedName>
    <definedName name="PB1n">'Stato Patrimoniale (dettaglio)'!$K$23</definedName>
    <definedName name="PB1n1">'Stato Patrimoniale (dettaglio)'!$L$23</definedName>
    <definedName name="PB2n">'Stato Patrimoniale (dettaglio)'!$K$24</definedName>
    <definedName name="PB2n1">'Stato Patrimoniale (dettaglio)'!$L$24</definedName>
    <definedName name="PB3n">'Stato Patrimoniale (dettaglio)'!$K$25</definedName>
    <definedName name="PB3n1">'Stato Patrimoniale (dettaglio)'!$L$25</definedName>
    <definedName name="PBn">'Stato Patrimoniale (dettaglio)'!$K$21</definedName>
    <definedName name="_PBn1">'Stato Patrimoniale (dettaglio)'!$L$21</definedName>
    <definedName name="PC1n">'Stato Patrimoniale (dettaglio)'!$K$31</definedName>
    <definedName name="PC1n1">'Stato Patrimoniale (dettaglio)'!$L$31</definedName>
    <definedName name="PC2n">'Stato Patrimoniale (dettaglio)'!$K$32</definedName>
    <definedName name="PC2n1">'Stato Patrimoniale (dettaglio)'!$L$32</definedName>
    <definedName name="PC3n">'Stato Patrimoniale (dettaglio)'!$K$33</definedName>
    <definedName name="PC3n1">'Stato Patrimoniale (dettaglio)'!$L$33</definedName>
    <definedName name="PC4n">'Stato Patrimoniale (dettaglio)'!$K$34</definedName>
    <definedName name="PC4n1">'Stato Patrimoniale (dettaglio)'!$L$34</definedName>
    <definedName name="PCn">'Stato Patrimoniale (dettaglio)'!$K$29</definedName>
    <definedName name="_PCn1">'Stato Patrimoniale (dettaglio)'!$L$29</definedName>
    <definedName name="PDn">'Stato Patrimoniale (dettaglio)'!$K$38</definedName>
    <definedName name="_PDn1">'Stato Patrimoniale (dettaglio)'!$L$38</definedName>
    <definedName name="PEI1an">'Stato Patrimoniale (dettaglio)'!$K$45</definedName>
    <definedName name="PEI1an1">'Stato Patrimoniale (dettaglio)'!$L$45</definedName>
    <definedName name="PEI1bn">'Stato Patrimoniale (dettaglio)'!$K$46</definedName>
    <definedName name="PEI1bn1">'Stato Patrimoniale (dettaglio)'!$L$46</definedName>
    <definedName name="PEI2an">'Stato Patrimoniale (dettaglio)'!$K$48</definedName>
    <definedName name="PEI2an1">'Stato Patrimoniale (dettaglio)'!$L$48</definedName>
    <definedName name="PEI2bn">'Stato Patrimoniale (dettaglio)'!$K$49</definedName>
    <definedName name="PEI2bn1">'Stato Patrimoniale (dettaglio)'!$L$49</definedName>
    <definedName name="PEI3an">'Stato Patrimoniale (dettaglio)'!$K$51</definedName>
    <definedName name="PEI3an1">'Stato Patrimoniale (dettaglio)'!$L$51</definedName>
    <definedName name="PEI3bn">'Stato Patrimoniale (dettaglio)'!$K$52</definedName>
    <definedName name="PEI3bn1">'Stato Patrimoniale (dettaglio)'!$L$52</definedName>
    <definedName name="PEI4an">'Stato Patrimoniale (dettaglio)'!$K$54</definedName>
    <definedName name="PEI4an1">'Stato Patrimoniale (dettaglio)'!$L$54</definedName>
    <definedName name="PEI4bn">'Stato Patrimoniale (dettaglio)'!$K$55</definedName>
    <definedName name="PEI4bn1">'Stato Patrimoniale (dettaglio)'!$L$55</definedName>
    <definedName name="PEI5an">'Stato Patrimoniale (dettaglio)'!$K$57</definedName>
    <definedName name="PEI5an1">'Stato Patrimoniale (dettaglio)'!$L$57</definedName>
    <definedName name="PEI5bn">'Stato Patrimoniale (dettaglio)'!$K$58</definedName>
    <definedName name="PEI5bn1">'Stato Patrimoniale (dettaglio)'!$L$58</definedName>
    <definedName name="PEI6an">'Stato Patrimoniale (dettaglio)'!$K$60</definedName>
    <definedName name="PEI6an1">'Stato Patrimoniale (dettaglio)'!$L$60</definedName>
    <definedName name="PEI6bn">'Stato Patrimoniale (dettaglio)'!$K$61</definedName>
    <definedName name="PEI6bn1">'Stato Patrimoniale (dettaglio)'!$L$61</definedName>
    <definedName name="PEI7an">'Stato Patrimoniale (dettaglio)'!$K$63</definedName>
    <definedName name="PEI7an1">'Stato Patrimoniale (dettaglio)'!$L$63</definedName>
    <definedName name="PEI7bn">'Stato Patrimoniale (dettaglio)'!$K$64</definedName>
    <definedName name="PEI7bn1">'Stato Patrimoniale (dettaglio)'!$L$64</definedName>
    <definedName name="PEI8an">'Stato Patrimoniale (dettaglio)'!$K$66</definedName>
    <definedName name="PEI8an1">'Stato Patrimoniale (dettaglio)'!$L$66</definedName>
    <definedName name="PEI8bn">'Stato Patrimoniale (dettaglio)'!$K$67</definedName>
    <definedName name="PEI8bn1">'Stato Patrimoniale (dettaglio)'!$L$67</definedName>
    <definedName name="PEII1an">'Stato Patrimoniale (dettaglio)'!$K$73</definedName>
    <definedName name="PEII1an1">'Stato Patrimoniale (dettaglio)'!$L$73</definedName>
    <definedName name="PEII1bn">'Stato Patrimoniale (dettaglio)'!$K$74</definedName>
    <definedName name="PEII1bn1">'Stato Patrimoniale (dettaglio)'!$L$74</definedName>
    <definedName name="PEII2an">'Stato Patrimoniale (dettaglio)'!$K$76</definedName>
    <definedName name="PEII2an1">'Stato Patrimoniale (dettaglio)'!$L$76</definedName>
    <definedName name="PEII2bn">'Stato Patrimoniale (dettaglio)'!$K$77</definedName>
    <definedName name="PEII2bn1">'Stato Patrimoniale (dettaglio)'!$L$77</definedName>
    <definedName name="PEII3an">'Stato Patrimoniale (dettaglio)'!$K$79</definedName>
    <definedName name="PEII3an1">'Stato Patrimoniale (dettaglio)'!$L$79</definedName>
    <definedName name="PEII3bn">'Stato Patrimoniale (dettaglio)'!$K$80</definedName>
    <definedName name="PEII3bn1">'Stato Patrimoniale (dettaglio)'!$L$80</definedName>
    <definedName name="PEII4an">'Stato Patrimoniale (dettaglio)'!$K$82</definedName>
    <definedName name="PEII4an1">'Stato Patrimoniale (dettaglio)'!$L$82</definedName>
    <definedName name="PEII4bn">'Stato Patrimoniale (dettaglio)'!$K$83</definedName>
    <definedName name="PEII4bn1">'Stato Patrimoniale (dettaglio)'!$L$83</definedName>
    <definedName name="PEII5an">'Stato Patrimoniale (dettaglio)'!$K$85</definedName>
    <definedName name="PEII5an1">'Stato Patrimoniale (dettaglio)'!$L$85</definedName>
    <definedName name="PEII5bn">'Stato Patrimoniale (dettaglio)'!$K$86</definedName>
    <definedName name="PEII5bn1">'Stato Patrimoniale (dettaglio)'!$L$86</definedName>
    <definedName name="PEII6an">'Stato Patrimoniale (dettaglio)'!$K$88</definedName>
    <definedName name="PEII6an1">'Stato Patrimoniale (dettaglio)'!$L$88</definedName>
    <definedName name="PEII6bn">'Stato Patrimoniale (dettaglio)'!$K$89</definedName>
    <definedName name="PEII6bn1">'Stato Patrimoniale (dettaglio)'!$L$89</definedName>
    <definedName name="PEIIn">'Stato Patrimoniale (dettaglio)'!$K$71</definedName>
    <definedName name="PEIIn1">'Stato Patrimoniale (dettaglio)'!$L$71</definedName>
    <definedName name="PEIn">'Stato Patrimoniale (dettaglio)'!$K$43</definedName>
    <definedName name="PEIn1">'Stato Patrimoniale (dettaglio)'!$L$43</definedName>
    <definedName name="PEn">'Stato Patrimoniale (dettaglio)'!$K$41</definedName>
    <definedName name="_PEn1">'Stato Patrimoniale (dettaglio)'!$L$41</definedName>
    <definedName name="PF1n">'Stato Patrimoniale (dettaglio)'!$K$96</definedName>
    <definedName name="PF1n1">'Stato Patrimoniale (dettaglio)'!$L$96</definedName>
    <definedName name="PF2n">'Stato Patrimoniale (dettaglio)'!$K$97</definedName>
    <definedName name="PF2n1">'Stato Patrimoniale (dettaglio)'!$L$97</definedName>
    <definedName name="PF3n">'Stato Patrimoniale (dettaglio)'!$K$98</definedName>
    <definedName name="PF3n1">'Stato Patrimoniale (dettaglio)'!$L$98</definedName>
    <definedName name="PFn">'Stato Patrimoniale (dettaglio)'!$K$95</definedName>
    <definedName name="_PFn1">'Stato Patrimoniale (dettaglio)'!$L$95</definedName>
    <definedName name="RagSoc">'Stato Patrimoniale (dettaglio)'!$A$1</definedName>
    <definedName name="_xlnm.Print_Titles" localSheetId="0">'Stato Patrimoniale (dettaglio)'!$4:$5</definedName>
    <definedName name="_xlnm.Print_Titles" localSheetId="1">'Stato Patrimoniale (sintetico)'!$4:$5</definedName>
    <definedName name="TotAttivon">#REF!</definedName>
  </definedNames>
  <calcPr calcId="181029" fullCalcOnLoad="1"/>
</workbook>
</file>

<file path=xl/calcChain.xml><?xml version="1.0" encoding="utf-8"?>
<calcChain xmlns="http://schemas.openxmlformats.org/spreadsheetml/2006/main">
  <c r="F5" i="35" l="1"/>
  <c r="L5" i="35" s="1"/>
  <c r="K5" i="35"/>
  <c r="E13" i="35"/>
  <c r="F13" i="35"/>
  <c r="E14" i="35"/>
  <c r="F14" i="35"/>
  <c r="E16" i="35"/>
  <c r="F16" i="35"/>
  <c r="E17" i="35"/>
  <c r="F17" i="35"/>
  <c r="E18" i="35"/>
  <c r="F18" i="35"/>
  <c r="E19" i="35"/>
  <c r="F19" i="35"/>
  <c r="K19" i="35"/>
  <c r="K23" i="40" s="1"/>
  <c r="L19" i="35"/>
  <c r="L23" i="40" s="1"/>
  <c r="E20" i="35"/>
  <c r="F20" i="35"/>
  <c r="E21" i="35"/>
  <c r="F21" i="35"/>
  <c r="E22" i="35"/>
  <c r="F22" i="35"/>
  <c r="E25" i="35"/>
  <c r="F25" i="35"/>
  <c r="E26" i="35"/>
  <c r="F26" i="35"/>
  <c r="E27" i="35"/>
  <c r="F27" i="35"/>
  <c r="K27" i="35"/>
  <c r="L27" i="35"/>
  <c r="L26" i="40" s="1"/>
  <c r="E28" i="35"/>
  <c r="F28" i="35"/>
  <c r="E29" i="35"/>
  <c r="F29" i="35"/>
  <c r="E30" i="35"/>
  <c r="F30" i="35"/>
  <c r="E31" i="35"/>
  <c r="F31" i="35"/>
  <c r="K35" i="35"/>
  <c r="K29" i="40" s="1"/>
  <c r="L35" i="35"/>
  <c r="L29" i="40" s="1"/>
  <c r="E50" i="35"/>
  <c r="E20" i="40" s="1"/>
  <c r="F50" i="35"/>
  <c r="E62" i="35"/>
  <c r="E29" i="40" s="1"/>
  <c r="F62" i="35"/>
  <c r="F29" i="40" s="1"/>
  <c r="K69" i="35"/>
  <c r="L69" i="35"/>
  <c r="E82" i="35"/>
  <c r="F82" i="35"/>
  <c r="E91" i="35"/>
  <c r="F91" i="35"/>
  <c r="K91" i="35"/>
  <c r="L91" i="35"/>
  <c r="E97" i="35"/>
  <c r="E38" i="40" s="1"/>
  <c r="F97" i="35"/>
  <c r="K100" i="35"/>
  <c r="K49" i="40" s="1"/>
  <c r="L100" i="35"/>
  <c r="L49" i="40" s="1"/>
  <c r="E105" i="35"/>
  <c r="E42" i="40" s="1"/>
  <c r="F105" i="35"/>
  <c r="E116" i="35"/>
  <c r="F116" i="35"/>
  <c r="A1" i="40"/>
  <c r="E5" i="40"/>
  <c r="K5" i="40" s="1"/>
  <c r="F5" i="40"/>
  <c r="L5" i="40" s="1"/>
  <c r="K7" i="40"/>
  <c r="L7" i="40"/>
  <c r="E8" i="40"/>
  <c r="F8" i="40"/>
  <c r="K9" i="40"/>
  <c r="L9" i="40"/>
  <c r="E10" i="40"/>
  <c r="F10" i="40"/>
  <c r="K10" i="40"/>
  <c r="L10" i="40"/>
  <c r="K11" i="40"/>
  <c r="L11" i="40"/>
  <c r="E12" i="40"/>
  <c r="F12" i="40"/>
  <c r="K12" i="40"/>
  <c r="L12" i="40"/>
  <c r="E13" i="40"/>
  <c r="F13" i="40"/>
  <c r="E14" i="40"/>
  <c r="F14" i="40"/>
  <c r="K15" i="40"/>
  <c r="L15" i="40"/>
  <c r="E16" i="40"/>
  <c r="F16" i="40"/>
  <c r="K16" i="40"/>
  <c r="L16" i="40"/>
  <c r="E17" i="40"/>
  <c r="F17" i="40"/>
  <c r="E18" i="40"/>
  <c r="F18" i="40"/>
  <c r="K19" i="40"/>
  <c r="L19" i="40"/>
  <c r="K20" i="40"/>
  <c r="L20" i="40"/>
  <c r="K21" i="40"/>
  <c r="L21" i="40"/>
  <c r="K26" i="40"/>
  <c r="E27" i="40"/>
  <c r="F27" i="40"/>
  <c r="E33" i="40"/>
  <c r="F33" i="40"/>
  <c r="K33" i="40"/>
  <c r="L33" i="40"/>
  <c r="E34" i="40"/>
  <c r="F34" i="40"/>
  <c r="E36" i="40"/>
  <c r="F36" i="40"/>
  <c r="K37" i="40"/>
  <c r="L37" i="40"/>
  <c r="K40" i="40"/>
  <c r="L40" i="40"/>
  <c r="K41" i="40"/>
  <c r="L41" i="40"/>
  <c r="F42" i="40"/>
  <c r="K44" i="40"/>
  <c r="L44" i="40"/>
  <c r="K45" i="40"/>
  <c r="L45" i="40"/>
  <c r="L93" i="35" l="1"/>
  <c r="L47" i="40" s="1"/>
  <c r="F99" i="35"/>
  <c r="F40" i="40" s="1"/>
  <c r="F32" i="35"/>
  <c r="F52" i="35" s="1"/>
  <c r="F24" i="40" s="1"/>
  <c r="K93" i="35"/>
  <c r="K47" i="40" s="1"/>
  <c r="E99" i="35"/>
  <c r="E40" i="40" s="1"/>
  <c r="E32" i="35"/>
  <c r="E52" i="35"/>
  <c r="E24" i="40" s="1"/>
  <c r="F38" i="40"/>
  <c r="F20" i="40"/>
  <c r="L107" i="35" l="1"/>
  <c r="L51" i="40" s="1"/>
  <c r="K107" i="35"/>
  <c r="K51" i="40" s="1"/>
  <c r="E107" i="35"/>
  <c r="E51" i="40" s="1"/>
  <c r="F107" i="35"/>
  <c r="F51" i="40" s="1"/>
</calcChain>
</file>

<file path=xl/sharedStrings.xml><?xml version="1.0" encoding="utf-8"?>
<sst xmlns="http://schemas.openxmlformats.org/spreadsheetml/2006/main" count="278" uniqueCount="136">
  <si>
    <t xml:space="preserve">     6) Diritti reali di godimento</t>
  </si>
  <si>
    <t xml:space="preserve">     7) Altri beni</t>
  </si>
  <si>
    <t xml:space="preserve">          e) altri enti</t>
  </si>
  <si>
    <t xml:space="preserve">     2) Crediti</t>
  </si>
  <si>
    <t xml:space="preserve">     3) Altri titoli</t>
  </si>
  <si>
    <t xml:space="preserve">     4) Crediti finanziari diversi </t>
  </si>
  <si>
    <t xml:space="preserve">          c) verso lo Stato e altri soggetti pubblici</t>
  </si>
  <si>
    <t xml:space="preserve">     3) Altre partecipazioni</t>
  </si>
  <si>
    <t xml:space="preserve">    3) Riserve tecniche</t>
  </si>
  <si>
    <r>
      <t xml:space="preserve">     V. </t>
    </r>
    <r>
      <rPr>
        <i/>
        <sz val="10"/>
        <rFont val="Arial"/>
        <family val="2"/>
      </rPr>
      <t>Contributi per ripiano disavanzi</t>
    </r>
  </si>
  <si>
    <t xml:space="preserve">     8) Manutenzioni straordinarie e migliorie su beni di terzi</t>
  </si>
  <si>
    <t>degli importi esigibili oltre l'esercizio successivo</t>
  </si>
  <si>
    <t>D) TRATTAMENTO DI FINE RAPPORTO DI</t>
  </si>
  <si>
    <t>E) DEBITI, con separata indicazione, per ciascuna voce,</t>
  </si>
  <si>
    <t>F) RATEI E RISCONTI</t>
  </si>
  <si>
    <t>Totale Debiti (E)</t>
  </si>
  <si>
    <t xml:space="preserve">    1) Ratei passivi</t>
  </si>
  <si>
    <t xml:space="preserve">     2) Impianti e macchinari</t>
  </si>
  <si>
    <t xml:space="preserve">     3) per contributi in natura</t>
  </si>
  <si>
    <r>
      <t xml:space="preserve">     II. </t>
    </r>
    <r>
      <rPr>
        <i/>
        <sz val="10"/>
        <rFont val="Arial"/>
        <family val="2"/>
      </rPr>
      <t>Riserve obbligatorie e derivanti da leggi</t>
    </r>
  </si>
  <si>
    <t xml:space="preserve">     1) materie prime, sussidiarie e di consumo</t>
  </si>
  <si>
    <t xml:space="preserve">     2) prodotti in corso di lavorazione e semilavorati</t>
  </si>
  <si>
    <t xml:space="preserve">     3) lavori in corso</t>
  </si>
  <si>
    <t xml:space="preserve">     4) prodotti finiti e merci</t>
  </si>
  <si>
    <t xml:space="preserve">     5) acconti</t>
  </si>
  <si>
    <t xml:space="preserve">     1) depositi bancari e postali</t>
  </si>
  <si>
    <t xml:space="preserve">     2) assegni</t>
  </si>
  <si>
    <t xml:space="preserve">     3) denaro e valori in cassa</t>
  </si>
  <si>
    <t xml:space="preserve">    2) Risconti passivi</t>
  </si>
  <si>
    <r>
      <t xml:space="preserve">     II. </t>
    </r>
    <r>
      <rPr>
        <i/>
        <sz val="10"/>
        <rFont val="Arial"/>
        <family val="2"/>
      </rPr>
      <t>Crediti</t>
    </r>
    <r>
      <rPr>
        <sz val="10"/>
        <rFont val="Arial"/>
        <family val="2"/>
      </rPr>
      <t>, con separata indicazione, per ciascuna voce,</t>
    </r>
  </si>
  <si>
    <t xml:space="preserve">     1) Ratei attivi</t>
  </si>
  <si>
    <t xml:space="preserve">     2) Risconti attivi</t>
  </si>
  <si>
    <t>Totale ratei e risconti (D)</t>
  </si>
  <si>
    <r>
      <t xml:space="preserve">     I. </t>
    </r>
    <r>
      <rPr>
        <i/>
        <sz val="10"/>
        <rFont val="Arial"/>
        <family val="2"/>
      </rPr>
      <t>Fondo di dotazione</t>
    </r>
  </si>
  <si>
    <r>
      <t xml:space="preserve">     III. </t>
    </r>
    <r>
      <rPr>
        <i/>
        <sz val="10"/>
        <rFont val="Arial"/>
        <family val="2"/>
      </rPr>
      <t>Riserve di rivalutazione</t>
    </r>
  </si>
  <si>
    <r>
      <t xml:space="preserve">     VIII. </t>
    </r>
    <r>
      <rPr>
        <i/>
        <sz val="10"/>
        <rFont val="Arial"/>
        <family val="2"/>
      </rPr>
      <t>Avanzi (Disavanzi) economici portati a nuovo</t>
    </r>
  </si>
  <si>
    <r>
      <t xml:space="preserve">     IX.  </t>
    </r>
    <r>
      <rPr>
        <i/>
        <sz val="10"/>
        <rFont val="Arial"/>
        <family val="2"/>
      </rPr>
      <t>Avanzo (Disavanzo) economico d'esercizio</t>
    </r>
  </si>
  <si>
    <r>
      <t xml:space="preserve">     VII. </t>
    </r>
    <r>
      <rPr>
        <i/>
        <sz val="10"/>
        <rFont val="Arial"/>
        <family val="2"/>
      </rPr>
      <t>Altre riserve distintamente indicate</t>
    </r>
  </si>
  <si>
    <r>
      <t xml:space="preserve">     VI. </t>
    </r>
    <r>
      <rPr>
        <i/>
        <sz val="10"/>
        <rFont val="Arial"/>
        <family val="2"/>
      </rPr>
      <t>Riserve statutarie</t>
    </r>
  </si>
  <si>
    <t>B) CONTRIBUTI IN CONTO CAPITALE</t>
  </si>
  <si>
    <t>Totale Patrimonio netto (A)</t>
  </si>
  <si>
    <t xml:space="preserve">     1) per contributi a destinazione vincolata</t>
  </si>
  <si>
    <t xml:space="preserve">     9) Altre</t>
  </si>
  <si>
    <t>Totale Contributi in conto capitale (B)</t>
  </si>
  <si>
    <t xml:space="preserve">     4) per ripristino investimenti</t>
  </si>
  <si>
    <t xml:space="preserve">     3) per altri rischi ed oneri futuri</t>
  </si>
  <si>
    <t>Totale Fondi rischi ed oneri futuri (C)</t>
  </si>
  <si>
    <t>C) FONDI PER RISCHI ED ONERI</t>
  </si>
  <si>
    <t>ATTIVITA'</t>
  </si>
  <si>
    <r>
      <t xml:space="preserve">     I. </t>
    </r>
    <r>
      <rPr>
        <i/>
        <sz val="10"/>
        <rFont val="Arial"/>
        <family val="2"/>
      </rPr>
      <t>Immobilizzazioni Immateriali</t>
    </r>
  </si>
  <si>
    <r>
      <t xml:space="preserve">     II. </t>
    </r>
    <r>
      <rPr>
        <i/>
        <sz val="10"/>
        <rFont val="Arial"/>
        <family val="2"/>
      </rPr>
      <t>Immobilizzazioni materiali</t>
    </r>
  </si>
  <si>
    <t xml:space="preserve">          a) verso imprese controllate</t>
  </si>
  <si>
    <t xml:space="preserve">          b) verso imprese collegate</t>
  </si>
  <si>
    <t xml:space="preserve">          d) verso altri</t>
  </si>
  <si>
    <t xml:space="preserve">     4) Altri titoli</t>
  </si>
  <si>
    <t>ANNO</t>
  </si>
  <si>
    <t>PASSIVITA'</t>
  </si>
  <si>
    <t>A) CREDITI VERSO LO STATO ED ALTRI ENTI PUBBLICI</t>
  </si>
  <si>
    <t xml:space="preserve">    PER LA PARTECIPAZIONE AL PATRIMONIO INIZIALE</t>
  </si>
  <si>
    <t>B) IMMOBILIZZAZIONI</t>
  </si>
  <si>
    <t xml:space="preserve">     1) Costi d'impianto e di ampliamento</t>
  </si>
  <si>
    <t xml:space="preserve">     2) Costi di ricerca, di sviluppo e di pubblicità</t>
  </si>
  <si>
    <t xml:space="preserve">     3) Diritti di brevetto industriale e diritti di utilizzazione delle</t>
  </si>
  <si>
    <t xml:space="preserve">          opere di ingegno</t>
  </si>
  <si>
    <t xml:space="preserve">     4) Concessioni, licenze, marchi e diritti simili</t>
  </si>
  <si>
    <t xml:space="preserve">     5) Avviamento</t>
  </si>
  <si>
    <t xml:space="preserve">     6) Immobilizzazioni in corso e acconti</t>
  </si>
  <si>
    <t>Totale</t>
  </si>
  <si>
    <t xml:space="preserve">     1) Terreni e fabbricati</t>
  </si>
  <si>
    <t xml:space="preserve">     3) Attrezzature industriali e commerciali</t>
  </si>
  <si>
    <t xml:space="preserve">     5) Immobilizzazioni in corso e acconti</t>
  </si>
  <si>
    <t xml:space="preserve">     1) Partecipazioni in:</t>
  </si>
  <si>
    <t xml:space="preserve">          a) imprese controllate</t>
  </si>
  <si>
    <t xml:space="preserve">          b) imprese collegate</t>
  </si>
  <si>
    <t xml:space="preserve">          c) imprese controllanti</t>
  </si>
  <si>
    <t xml:space="preserve">          d) altre imprese</t>
  </si>
  <si>
    <t>Totale Immobilizzazioni (B)</t>
  </si>
  <si>
    <t>C) ATTIVO CIRCOLANTE</t>
  </si>
  <si>
    <r>
      <t xml:space="preserve">     I. </t>
    </r>
    <r>
      <rPr>
        <i/>
        <sz val="10"/>
        <rFont val="Arial"/>
        <family val="2"/>
      </rPr>
      <t>Rimanenze</t>
    </r>
  </si>
  <si>
    <r>
      <t xml:space="preserve">     III. </t>
    </r>
    <r>
      <rPr>
        <i/>
        <sz val="10"/>
        <rFont val="Arial"/>
        <family val="2"/>
      </rPr>
      <t>Attività finanziarie che non costituiscono immobilizzazioni</t>
    </r>
  </si>
  <si>
    <t xml:space="preserve">     1) Partecipazioni in imprese controllate</t>
  </si>
  <si>
    <t xml:space="preserve">     2) Partecipazioni in imprese collegate</t>
  </si>
  <si>
    <r>
      <t xml:space="preserve">     IV. </t>
    </r>
    <r>
      <rPr>
        <i/>
        <sz val="10"/>
        <rFont val="Arial"/>
        <family val="2"/>
      </rPr>
      <t>Disponibilità liquide</t>
    </r>
  </si>
  <si>
    <t>Totale attivo circolante (C)</t>
  </si>
  <si>
    <t>D) RATEI E RISCONTI</t>
  </si>
  <si>
    <t>Totale attivo</t>
  </si>
  <si>
    <t>A) PATRIMONIO NETTO</t>
  </si>
  <si>
    <t xml:space="preserve">     1) per trattamento di quiescienza e obblighi simili</t>
  </si>
  <si>
    <t xml:space="preserve">     2) per imposte</t>
  </si>
  <si>
    <t xml:space="preserve">       LAVORO SUBORDINATO</t>
  </si>
  <si>
    <t>Totale passivo e netto</t>
  </si>
  <si>
    <t xml:space="preserve">     4) Automezzi e motomezzi</t>
  </si>
  <si>
    <r>
      <t xml:space="preserve">     IV. </t>
    </r>
    <r>
      <rPr>
        <i/>
        <sz val="10"/>
        <rFont val="Arial"/>
        <family val="2"/>
      </rPr>
      <t>Contributi a fondo perduto</t>
    </r>
  </si>
  <si>
    <t xml:space="preserve">     2) per contributi indistinti per la gestione</t>
  </si>
  <si>
    <r>
      <t xml:space="preserve">     I.</t>
    </r>
    <r>
      <rPr>
        <i/>
        <sz val="10"/>
        <rFont val="Arial"/>
        <family val="2"/>
      </rPr>
      <t xml:space="preserve"> Debiti bancari e finanziari</t>
    </r>
  </si>
  <si>
    <r>
      <t xml:space="preserve">     II. </t>
    </r>
    <r>
      <rPr>
        <i/>
        <sz val="10"/>
        <rFont val="Arial"/>
        <family val="2"/>
      </rPr>
      <t>Residui Passivi</t>
    </r>
  </si>
  <si>
    <t>STATO PATRIMONIALE</t>
  </si>
  <si>
    <t xml:space="preserve">         degli importi esigibili olre l'esercizio successivo</t>
  </si>
  <si>
    <r>
      <t xml:space="preserve">     III. </t>
    </r>
    <r>
      <rPr>
        <i/>
        <sz val="10"/>
        <rFont val="Arial"/>
        <family val="2"/>
      </rPr>
      <t>Immobilizazioni finanziarie</t>
    </r>
    <r>
      <rPr>
        <sz val="10"/>
        <rFont val="Arial"/>
      </rPr>
      <t>, con separata indicazione,</t>
    </r>
  </si>
  <si>
    <r>
      <t xml:space="preserve">     III. </t>
    </r>
    <r>
      <rPr>
        <i/>
        <sz val="10"/>
        <rFont val="Arial"/>
        <family val="2"/>
      </rPr>
      <t xml:space="preserve">Attività finanziarie che non costituiscono </t>
    </r>
  </si>
  <si>
    <t xml:space="preserve">         immobilizzazioni</t>
  </si>
  <si>
    <t xml:space="preserve">        degli importi esigibili olre l'esercizio successivo</t>
  </si>
  <si>
    <t xml:space="preserve">         entro l'esercizio successivo</t>
  </si>
  <si>
    <t xml:space="preserve">         per ciascuna voce dei crediti, degli importi esigibili </t>
  </si>
  <si>
    <t xml:space="preserve">     1) verso utenti, clienti ecc.</t>
  </si>
  <si>
    <t xml:space="preserve">        entro 12 mesi</t>
  </si>
  <si>
    <t xml:space="preserve">        oltre 12 mesi</t>
  </si>
  <si>
    <t xml:space="preserve">     2) verso iscritti, soci e terzi</t>
  </si>
  <si>
    <t xml:space="preserve">     3) verso imprese controllate e collegate</t>
  </si>
  <si>
    <t xml:space="preserve">     1) obbligazioni</t>
  </si>
  <si>
    <t xml:space="preserve">         entro 12 mesi</t>
  </si>
  <si>
    <t xml:space="preserve">         oltre 12 mesi</t>
  </si>
  <si>
    <t xml:space="preserve">     2) verso le banche</t>
  </si>
  <si>
    <t xml:space="preserve">     3) verso altri finanziatori</t>
  </si>
  <si>
    <t xml:space="preserve">     4) acconti</t>
  </si>
  <si>
    <t xml:space="preserve">     5) verso imprese controllate</t>
  </si>
  <si>
    <t xml:space="preserve">     6) verso imprese collegate</t>
  </si>
  <si>
    <t xml:space="preserve">     7) verso lo Stato ed altre Amministrazioni pubbliche</t>
  </si>
  <si>
    <t xml:space="preserve">     8) atri debiti bancari e finanziari</t>
  </si>
  <si>
    <t xml:space="preserve">     1) debiti verso fornitori</t>
  </si>
  <si>
    <t xml:space="preserve">     2) debiti tributari</t>
  </si>
  <si>
    <t xml:space="preserve">     4) debiti v/iscritti, soci e terzi per prestazioni dovute</t>
  </si>
  <si>
    <t xml:space="preserve">     3) debiti v/istituti di previdenza e sicurezza sociale</t>
  </si>
  <si>
    <t xml:space="preserve">     5) debiti v/Stato ed altre Amministrazioni pubbliche</t>
  </si>
  <si>
    <t xml:space="preserve">     6) debiti diversi</t>
  </si>
  <si>
    <t xml:space="preserve">     4) verso lo Stato ed altri soggetti pubblici</t>
  </si>
  <si>
    <t xml:space="preserve">     5) verso altri</t>
  </si>
  <si>
    <t xml:space="preserve">        Fondi Ammortamento Immobilizzazioni Immateriali</t>
  </si>
  <si>
    <t xml:space="preserve">         Fondi Ammortamento Immobilizzazioni Materiali</t>
  </si>
  <si>
    <t xml:space="preserve">         Svalutazioni Immobilizzazioni Materiali</t>
  </si>
  <si>
    <t xml:space="preserve">        Svalutazioni Immobilizzazioni Immateriali</t>
  </si>
  <si>
    <t>a. Fondo Ammortamento</t>
  </si>
  <si>
    <t>b. Svalutazione</t>
  </si>
  <si>
    <t>RIPARTIZIONE VALORE IMMOBILIZZAZIONI, FONDO AMMORTAMENTO E SVALUTAZIONE</t>
  </si>
  <si>
    <r>
      <t xml:space="preserve">     III. </t>
    </r>
    <r>
      <rPr>
        <i/>
        <sz val="10"/>
        <rFont val="Arial"/>
        <family val="2"/>
      </rPr>
      <t>Immobilizazioni finanziarie</t>
    </r>
  </si>
  <si>
    <t>Ordine dei Dottori Commercialisti e degli Esperti Contabili di Trieste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</si>
</sst>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;\-#,##0.00;#"/>
    <numFmt numFmtId="188" formatCode="#,##0.00_ ;\-#,##0.00\ "/>
    <numFmt numFmtId="190" formatCode="#,##0.00;#,##0.00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5" xfId="0" applyBorder="1" applyAlignment="1"/>
    <xf numFmtId="0" fontId="0" fillId="0" borderId="1" xfId="0" applyBorder="1" applyAlignment="1">
      <alignment horizontal="center"/>
    </xf>
    <xf numFmtId="0" fontId="0" fillId="0" borderId="6" xfId="0" applyBorder="1" applyAlignment="1"/>
    <xf numFmtId="0" fontId="0" fillId="0" borderId="3" xfId="0" applyBorder="1" applyAlignment="1"/>
    <xf numFmtId="0" fontId="2" fillId="0" borderId="0" xfId="0" applyFont="1"/>
    <xf numFmtId="0" fontId="0" fillId="0" borderId="0" xfId="0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horizontal="center"/>
    </xf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6" fillId="0" borderId="0" xfId="0" applyFont="1" applyBorder="1" applyAlignment="1">
      <alignment horizontal="center"/>
    </xf>
    <xf numFmtId="188" fontId="0" fillId="0" borderId="10" xfId="1" applyNumberFormat="1" applyFont="1" applyBorder="1"/>
    <xf numFmtId="4" fontId="1" fillId="0" borderId="11" xfId="1" applyNumberFormat="1" applyBorder="1" applyAlignment="1">
      <alignment horizontal="center"/>
    </xf>
    <xf numFmtId="4" fontId="1" fillId="0" borderId="12" xfId="1" applyNumberFormat="1" applyBorder="1"/>
    <xf numFmtId="187" fontId="1" fillId="0" borderId="12" xfId="1" applyNumberFormat="1" applyBorder="1"/>
    <xf numFmtId="188" fontId="0" fillId="0" borderId="13" xfId="1" applyNumberFormat="1" applyFont="1" applyBorder="1"/>
    <xf numFmtId="187" fontId="0" fillId="0" borderId="12" xfId="1" applyNumberFormat="1" applyFont="1" applyBorder="1"/>
    <xf numFmtId="187" fontId="0" fillId="0" borderId="0" xfId="1" applyNumberFormat="1" applyFont="1"/>
    <xf numFmtId="187" fontId="0" fillId="0" borderId="11" xfId="1" applyNumberFormat="1" applyFont="1" applyBorder="1" applyAlignment="1">
      <alignment horizontal="center"/>
    </xf>
    <xf numFmtId="187" fontId="1" fillId="0" borderId="3" xfId="1" applyNumberFormat="1" applyBorder="1"/>
    <xf numFmtId="0" fontId="6" fillId="0" borderId="0" xfId="0" applyFont="1" applyBorder="1" applyAlignment="1">
      <alignment horizontal="right"/>
    </xf>
    <xf numFmtId="0" fontId="0" fillId="0" borderId="8" xfId="0" applyFill="1" applyBorder="1"/>
    <xf numFmtId="4" fontId="1" fillId="0" borderId="12" xfId="1" applyNumberFormat="1" applyBorder="1" applyAlignment="1">
      <alignment horizontal="center"/>
    </xf>
    <xf numFmtId="4" fontId="1" fillId="0" borderId="3" xfId="1" applyNumberFormat="1" applyBorder="1" applyAlignment="1">
      <alignment horizontal="center"/>
    </xf>
    <xf numFmtId="4" fontId="1" fillId="0" borderId="3" xfId="1" applyNumberFormat="1" applyBorder="1"/>
    <xf numFmtId="4" fontId="1" fillId="0" borderId="10" xfId="1" applyNumberFormat="1" applyBorder="1"/>
    <xf numFmtId="4" fontId="1" fillId="0" borderId="14" xfId="1" applyNumberFormat="1" applyBorder="1"/>
    <xf numFmtId="4" fontId="0" fillId="0" borderId="12" xfId="0" applyNumberFormat="1" applyBorder="1"/>
    <xf numFmtId="4" fontId="1" fillId="0" borderId="15" xfId="1" applyNumberFormat="1" applyBorder="1"/>
    <xf numFmtId="4" fontId="1" fillId="0" borderId="16" xfId="1" applyNumberFormat="1" applyFill="1" applyBorder="1"/>
    <xf numFmtId="4" fontId="1" fillId="0" borderId="17" xfId="1" applyNumberFormat="1" applyFill="1" applyBorder="1"/>
    <xf numFmtId="4" fontId="2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Fill="1" applyBorder="1" applyAlignment="1"/>
    <xf numFmtId="0" fontId="6" fillId="0" borderId="3" xfId="0" applyFont="1" applyBorder="1" applyAlignment="1">
      <alignment horizontal="center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187" fontId="0" fillId="0" borderId="19" xfId="1" applyNumberFormat="1" applyFont="1" applyBorder="1"/>
    <xf numFmtId="0" fontId="5" fillId="0" borderId="2" xfId="0" applyFont="1" applyBorder="1"/>
    <xf numFmtId="0" fontId="2" fillId="0" borderId="8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8" xfId="0" applyFont="1" applyFill="1" applyBorder="1" applyAlignment="1">
      <alignment horizontal="center"/>
    </xf>
    <xf numFmtId="187" fontId="0" fillId="0" borderId="2" xfId="1" applyNumberFormat="1" applyFont="1" applyBorder="1"/>
    <xf numFmtId="187" fontId="0" fillId="0" borderId="20" xfId="1" applyNumberFormat="1" applyFont="1" applyBorder="1"/>
    <xf numFmtId="0" fontId="0" fillId="0" borderId="0" xfId="0" applyAlignment="1">
      <alignment horizontal="left"/>
    </xf>
    <xf numFmtId="0" fontId="5" fillId="0" borderId="0" xfId="0" applyFont="1" applyBorder="1"/>
    <xf numFmtId="0" fontId="5" fillId="0" borderId="3" xfId="0" applyFont="1" applyBorder="1"/>
    <xf numFmtId="0" fontId="6" fillId="0" borderId="0" xfId="0" applyFont="1" applyBorder="1"/>
    <xf numFmtId="4" fontId="0" fillId="0" borderId="3" xfId="0" applyNumberFormat="1" applyBorder="1"/>
    <xf numFmtId="187" fontId="0" fillId="0" borderId="12" xfId="0" applyNumberFormat="1" applyBorder="1"/>
    <xf numFmtId="187" fontId="0" fillId="0" borderId="2" xfId="0" applyNumberFormat="1" applyBorder="1"/>
    <xf numFmtId="187" fontId="0" fillId="0" borderId="7" xfId="0" applyNumberFormat="1" applyBorder="1"/>
    <xf numFmtId="187" fontId="0" fillId="0" borderId="18" xfId="0" applyNumberFormat="1" applyBorder="1"/>
    <xf numFmtId="187" fontId="0" fillId="0" borderId="2" xfId="0" applyNumberFormat="1" applyBorder="1" applyAlignme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4" xfId="0" applyBorder="1" applyAlignment="1"/>
    <xf numFmtId="0" fontId="0" fillId="0" borderId="24" xfId="0" applyFill="1" applyBorder="1" applyAlignment="1"/>
    <xf numFmtId="0" fontId="0" fillId="0" borderId="24" xfId="0" applyFill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0" borderId="24" xfId="0" applyFont="1" applyBorder="1"/>
    <xf numFmtId="190" fontId="4" fillId="0" borderId="11" xfId="0" applyNumberFormat="1" applyFont="1" applyBorder="1"/>
    <xf numFmtId="190" fontId="4" fillId="0" borderId="12" xfId="1" applyNumberFormat="1" applyFont="1" applyBorder="1"/>
    <xf numFmtId="190" fontId="9" fillId="0" borderId="12" xfId="0" applyNumberFormat="1" applyFont="1" applyBorder="1"/>
    <xf numFmtId="190" fontId="4" fillId="0" borderId="12" xfId="0" applyNumberFormat="1" applyFont="1" applyBorder="1"/>
    <xf numFmtId="190" fontId="9" fillId="0" borderId="18" xfId="0" applyNumberFormat="1" applyFont="1" applyBorder="1"/>
    <xf numFmtId="190" fontId="4" fillId="0" borderId="18" xfId="0" applyNumberFormat="1" applyFont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3" xfId="0" applyBorder="1" applyAlignment="1"/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3" xfId="0" applyFill="1" applyBorder="1" applyAlignme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3" xfId="0" applyFont="1" applyBorder="1" applyAlignment="1"/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6" fillId="0" borderId="2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2" xfId="0" applyFont="1" applyFill="1" applyBorder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0" fillId="0" borderId="24" xfId="0" applyBorder="1" applyAlignment="1"/>
    <xf numFmtId="0" fontId="0" fillId="0" borderId="24" xfId="0" applyFill="1" applyBorder="1" applyAlignment="1"/>
    <xf numFmtId="0" fontId="4" fillId="0" borderId="24" xfId="0" applyFont="1" applyBorder="1" applyAlignment="1"/>
    <xf numFmtId="0" fontId="0" fillId="0" borderId="24" xfId="0" applyFill="1" applyBorder="1" applyAlignment="1">
      <alignment wrapText="1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87" fontId="8" fillId="0" borderId="0" xfId="0" applyNumberFormat="1" applyFont="1" applyAlignment="1">
      <alignment horizontal="left"/>
    </xf>
    <xf numFmtId="0" fontId="5" fillId="0" borderId="2" xfId="0" applyFont="1" applyBorder="1" applyAlignment="1"/>
    <xf numFmtId="0" fontId="5" fillId="0" borderId="0" xfId="0" applyFont="1" applyBorder="1"/>
    <xf numFmtId="0" fontId="5" fillId="0" borderId="3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D7194-995E-42B9-94B0-51F040801602}">
  <sheetPr>
    <pageSetUpPr fitToPage="1"/>
  </sheetPr>
  <dimension ref="A1:M166"/>
  <sheetViews>
    <sheetView zoomScale="75" workbookViewId="0">
      <selection sqref="A1:L1"/>
    </sheetView>
  </sheetViews>
  <sheetFormatPr defaultRowHeight="12.75" x14ac:dyDescent="0.2"/>
  <cols>
    <col min="4" max="4" width="24.42578125" customWidth="1"/>
    <col min="5" max="5" width="20.7109375" customWidth="1"/>
    <col min="6" max="6" width="19.140625" customWidth="1"/>
    <col min="10" max="10" width="23.28515625" customWidth="1"/>
    <col min="11" max="11" width="20.42578125" customWidth="1"/>
    <col min="12" max="12" width="18.7109375" customWidth="1"/>
  </cols>
  <sheetData>
    <row r="1" spans="1:12" ht="18.75" x14ac:dyDescent="0.3">
      <c r="A1" s="121" t="s">
        <v>135</v>
      </c>
      <c r="B1" s="121"/>
      <c r="C1" s="121"/>
      <c r="D1" s="121"/>
      <c r="E1" s="121"/>
      <c r="F1" s="99"/>
      <c r="G1" s="99"/>
      <c r="H1" s="99"/>
      <c r="I1" s="99"/>
      <c r="J1" s="99"/>
      <c r="K1" s="99"/>
      <c r="L1" s="99"/>
    </row>
    <row r="2" spans="1:12" ht="18" x14ac:dyDescent="0.25">
      <c r="A2" s="88" t="s">
        <v>96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4" spans="1:12" x14ac:dyDescent="0.2">
      <c r="A4" s="90" t="s">
        <v>48</v>
      </c>
      <c r="B4" s="90"/>
      <c r="C4" s="90"/>
      <c r="D4" s="90"/>
      <c r="E4" s="2" t="s">
        <v>55</v>
      </c>
      <c r="F4" s="2" t="s">
        <v>55</v>
      </c>
      <c r="G4" s="90" t="s">
        <v>56</v>
      </c>
      <c r="H4" s="90"/>
      <c r="I4" s="90"/>
      <c r="J4" s="90"/>
      <c r="K4" s="2" t="s">
        <v>55</v>
      </c>
      <c r="L4" s="2" t="s">
        <v>55</v>
      </c>
    </row>
    <row r="5" spans="1:12" x14ac:dyDescent="0.2">
      <c r="A5" s="91"/>
      <c r="B5" s="92"/>
      <c r="C5" s="92"/>
      <c r="D5" s="93"/>
      <c r="E5" s="9">
        <v>2025</v>
      </c>
      <c r="F5" s="9">
        <f>Anno-1</f>
        <v>2024</v>
      </c>
      <c r="G5" s="91"/>
      <c r="H5" s="92"/>
      <c r="I5" s="92"/>
      <c r="J5" s="93"/>
      <c r="K5" s="9">
        <f>Anno</f>
        <v>2025</v>
      </c>
      <c r="L5" s="9">
        <f>AnnoPrec</f>
        <v>2024</v>
      </c>
    </row>
    <row r="6" spans="1:12" x14ac:dyDescent="0.2">
      <c r="A6" s="8"/>
      <c r="B6" s="6"/>
      <c r="C6" s="6"/>
      <c r="D6" s="10"/>
      <c r="E6" s="30"/>
      <c r="F6" s="30"/>
      <c r="G6" s="8"/>
      <c r="H6" s="6"/>
      <c r="I6" s="6"/>
      <c r="J6" s="6"/>
      <c r="K6" s="30"/>
      <c r="L6" s="30"/>
    </row>
    <row r="7" spans="1:12" x14ac:dyDescent="0.2">
      <c r="A7" s="94" t="s">
        <v>57</v>
      </c>
      <c r="B7" s="95"/>
      <c r="C7" s="95"/>
      <c r="D7" s="96"/>
      <c r="E7" s="28"/>
      <c r="F7" s="28"/>
      <c r="G7" s="94" t="s">
        <v>86</v>
      </c>
      <c r="H7" s="95"/>
      <c r="I7" s="95"/>
      <c r="J7" s="95"/>
      <c r="K7" s="28"/>
      <c r="L7" s="28"/>
    </row>
    <row r="8" spans="1:12" x14ac:dyDescent="0.2">
      <c r="A8" s="94" t="s">
        <v>58</v>
      </c>
      <c r="B8" s="95"/>
      <c r="C8" s="95"/>
      <c r="D8" s="96"/>
      <c r="E8" s="28"/>
      <c r="F8" s="28"/>
      <c r="G8" s="7"/>
      <c r="H8" s="13"/>
      <c r="I8" s="13"/>
      <c r="J8" s="13"/>
      <c r="K8" s="28"/>
      <c r="L8" s="28"/>
    </row>
    <row r="9" spans="1:12" x14ac:dyDescent="0.2">
      <c r="A9" s="94"/>
      <c r="B9" s="95"/>
      <c r="C9" s="95"/>
      <c r="D9" s="96"/>
      <c r="E9" s="28"/>
      <c r="F9" s="28"/>
      <c r="G9" s="97" t="s">
        <v>33</v>
      </c>
      <c r="H9" s="98"/>
      <c r="I9" s="98"/>
      <c r="J9" s="98"/>
      <c r="K9" s="28">
        <v>199049.76</v>
      </c>
      <c r="L9" s="28"/>
    </row>
    <row r="10" spans="1:12" x14ac:dyDescent="0.2">
      <c r="A10" s="94" t="s">
        <v>59</v>
      </c>
      <c r="B10" s="95"/>
      <c r="C10" s="95"/>
      <c r="D10" s="96"/>
      <c r="E10" s="28"/>
      <c r="F10" s="28"/>
      <c r="G10" s="97" t="s">
        <v>19</v>
      </c>
      <c r="H10" s="98"/>
      <c r="I10" s="98"/>
      <c r="J10" s="98"/>
      <c r="K10" s="28"/>
      <c r="L10" s="28"/>
    </row>
    <row r="11" spans="1:12" x14ac:dyDescent="0.2">
      <c r="A11" s="7"/>
      <c r="B11" s="13"/>
      <c r="C11" s="13"/>
      <c r="D11" s="11"/>
      <c r="E11" s="28"/>
      <c r="F11" s="28"/>
      <c r="G11" s="97" t="s">
        <v>34</v>
      </c>
      <c r="H11" s="98"/>
      <c r="I11" s="98"/>
      <c r="J11" s="98"/>
      <c r="K11" s="28"/>
      <c r="L11" s="28"/>
    </row>
    <row r="12" spans="1:12" x14ac:dyDescent="0.2">
      <c r="A12" s="94" t="s">
        <v>49</v>
      </c>
      <c r="B12" s="95"/>
      <c r="C12" s="95"/>
      <c r="D12" s="96"/>
      <c r="E12" s="28"/>
      <c r="F12" s="28"/>
      <c r="G12" s="97" t="s">
        <v>92</v>
      </c>
      <c r="H12" s="98"/>
      <c r="I12" s="98"/>
      <c r="J12" s="98"/>
      <c r="K12" s="28"/>
      <c r="L12" s="28"/>
    </row>
    <row r="13" spans="1:12" x14ac:dyDescent="0.2">
      <c r="A13" s="94" t="s">
        <v>60</v>
      </c>
      <c r="B13" s="95"/>
      <c r="C13" s="95"/>
      <c r="D13" s="96"/>
      <c r="E13" s="28">
        <f>ABI1n+ABI1an+ABI1bn</f>
        <v>0</v>
      </c>
      <c r="F13" s="28">
        <f>ABI1n1+ABI1an1+ABI1bn1</f>
        <v>0</v>
      </c>
      <c r="G13" s="97" t="s">
        <v>9</v>
      </c>
      <c r="H13" s="98"/>
      <c r="I13" s="98"/>
      <c r="J13" s="98"/>
      <c r="K13" s="28"/>
      <c r="L13" s="28"/>
    </row>
    <row r="14" spans="1:12" x14ac:dyDescent="0.2">
      <c r="A14" s="94" t="s">
        <v>61</v>
      </c>
      <c r="B14" s="95"/>
      <c r="C14" s="95"/>
      <c r="D14" s="96"/>
      <c r="E14" s="28">
        <f>ABI2n+ABI2an+ABI2bn</f>
        <v>0</v>
      </c>
      <c r="F14" s="28">
        <f>ABI2n1+ABI2an1+ABI2bn1</f>
        <v>0</v>
      </c>
      <c r="G14" s="94" t="s">
        <v>38</v>
      </c>
      <c r="H14" s="99"/>
      <c r="I14" s="99"/>
      <c r="J14" s="99"/>
      <c r="K14" s="28"/>
      <c r="L14" s="28"/>
    </row>
    <row r="15" spans="1:12" x14ac:dyDescent="0.2">
      <c r="A15" s="94" t="s">
        <v>62</v>
      </c>
      <c r="B15" s="95"/>
      <c r="C15" s="95"/>
      <c r="D15" s="96"/>
      <c r="E15" s="29"/>
      <c r="F15" s="28"/>
      <c r="G15" s="94" t="s">
        <v>37</v>
      </c>
      <c r="H15" s="99"/>
      <c r="I15" s="99"/>
      <c r="J15" s="99"/>
      <c r="K15" s="28"/>
      <c r="L15" s="28"/>
    </row>
    <row r="16" spans="1:12" x14ac:dyDescent="0.2">
      <c r="A16" s="94" t="s">
        <v>63</v>
      </c>
      <c r="B16" s="95"/>
      <c r="C16" s="95"/>
      <c r="D16" s="96"/>
      <c r="E16" s="28">
        <f>ABI3n+ABI3an+ABI3bn</f>
        <v>0</v>
      </c>
      <c r="F16" s="28">
        <f>ABI3n1+ABI3an1+ABI3bn1</f>
        <v>0</v>
      </c>
      <c r="G16" s="94" t="s">
        <v>35</v>
      </c>
      <c r="H16" s="99"/>
      <c r="I16" s="99"/>
      <c r="J16" s="99"/>
      <c r="K16" s="28">
        <v>0</v>
      </c>
      <c r="L16" s="28">
        <v>169417.31</v>
      </c>
    </row>
    <row r="17" spans="1:12" x14ac:dyDescent="0.2">
      <c r="A17" s="94" t="s">
        <v>64</v>
      </c>
      <c r="B17" s="95"/>
      <c r="C17" s="95"/>
      <c r="D17" s="96"/>
      <c r="E17" s="28">
        <f>ABI4n+ABI4an+ABI4bn</f>
        <v>0</v>
      </c>
      <c r="F17" s="28">
        <f>ABI4n1+ABI4an1+ABI4bn1</f>
        <v>0</v>
      </c>
      <c r="G17" t="s">
        <v>36</v>
      </c>
      <c r="K17" s="28">
        <v>0</v>
      </c>
      <c r="L17" s="28">
        <v>0</v>
      </c>
    </row>
    <row r="18" spans="1:12" x14ac:dyDescent="0.2">
      <c r="A18" s="97" t="s">
        <v>65</v>
      </c>
      <c r="B18" s="100"/>
      <c r="C18" s="100"/>
      <c r="D18" s="101"/>
      <c r="E18" s="28">
        <f>ABI5n+ABI5an+ABI5bn</f>
        <v>0</v>
      </c>
      <c r="F18" s="28">
        <f>ABI5n1+ABI5an1+ABI5bn1</f>
        <v>0</v>
      </c>
      <c r="K18" s="28"/>
      <c r="L18" s="28"/>
    </row>
    <row r="19" spans="1:12" ht="13.5" thickBot="1" x14ac:dyDescent="0.25">
      <c r="A19" s="94" t="s">
        <v>66</v>
      </c>
      <c r="B19" s="95"/>
      <c r="C19" s="95"/>
      <c r="D19" s="96"/>
      <c r="E19" s="28">
        <f>ABI6n+ABI6an+ABI6bn</f>
        <v>0</v>
      </c>
      <c r="F19" s="28">
        <f>ABI6n1+ABI6an1+ABI6bn1</f>
        <v>0</v>
      </c>
      <c r="G19" s="3"/>
      <c r="H19" s="102" t="s">
        <v>40</v>
      </c>
      <c r="I19" s="102"/>
      <c r="J19" s="103"/>
      <c r="K19" s="23">
        <f>SUM(K7:K17)</f>
        <v>199049.76</v>
      </c>
      <c r="L19" s="23">
        <f>SUM(L7:L17)</f>
        <v>169417.31</v>
      </c>
    </row>
    <row r="20" spans="1:12" ht="13.5" customHeight="1" x14ac:dyDescent="0.2">
      <c r="A20" s="107" t="s">
        <v>10</v>
      </c>
      <c r="B20" s="108"/>
      <c r="C20" s="108"/>
      <c r="D20" s="109"/>
      <c r="E20" s="28">
        <f>ABI8n+ABI8an+ABI8bn</f>
        <v>0</v>
      </c>
      <c r="F20" s="28">
        <f>ABI8n1+ABI8an1+ABI8bn1</f>
        <v>0</v>
      </c>
      <c r="K20" s="28"/>
      <c r="L20" s="28"/>
    </row>
    <row r="21" spans="1:12" x14ac:dyDescent="0.2">
      <c r="A21" s="94" t="s">
        <v>42</v>
      </c>
      <c r="B21" s="95"/>
      <c r="C21" s="95"/>
      <c r="D21" s="96"/>
      <c r="E21" s="28">
        <f>ABI9n+ABI9an+ABI9bn</f>
        <v>0</v>
      </c>
      <c r="F21" s="28">
        <f>ABI9n1+ABI9an1+ABI9bn1</f>
        <v>0</v>
      </c>
      <c r="G21" s="97" t="s">
        <v>39</v>
      </c>
      <c r="H21" s="98"/>
      <c r="I21" s="98"/>
      <c r="J21" s="98"/>
      <c r="K21" s="28"/>
      <c r="L21" s="28"/>
    </row>
    <row r="22" spans="1:12" ht="13.5" thickBot="1" x14ac:dyDescent="0.25">
      <c r="A22" s="3"/>
      <c r="B22" s="1"/>
      <c r="C22" s="14" t="s">
        <v>67</v>
      </c>
      <c r="D22" s="4"/>
      <c r="E22" s="23">
        <f>SUM(E10:E21)</f>
        <v>0</v>
      </c>
      <c r="F22" s="23">
        <f>SUM(F10:F21)</f>
        <v>0</v>
      </c>
      <c r="G22" s="19"/>
      <c r="H22" s="20"/>
      <c r="I22" s="20"/>
      <c r="J22" s="20"/>
      <c r="K22" s="28"/>
      <c r="L22" s="28"/>
    </row>
    <row r="23" spans="1:12" x14ac:dyDescent="0.2">
      <c r="A23" s="3"/>
      <c r="B23" s="1"/>
      <c r="C23" s="1"/>
      <c r="D23" s="4"/>
      <c r="E23" s="28"/>
      <c r="F23" s="28"/>
      <c r="G23" s="97" t="s">
        <v>41</v>
      </c>
      <c r="H23" s="98"/>
      <c r="I23" s="98"/>
      <c r="J23" s="98"/>
      <c r="K23" s="28"/>
      <c r="L23" s="28"/>
    </row>
    <row r="24" spans="1:12" x14ac:dyDescent="0.2">
      <c r="A24" s="104" t="s">
        <v>50</v>
      </c>
      <c r="B24" s="105"/>
      <c r="C24" s="105"/>
      <c r="D24" s="106"/>
      <c r="E24" s="28"/>
      <c r="F24" s="28"/>
      <c r="G24" s="97" t="s">
        <v>93</v>
      </c>
      <c r="H24" s="98"/>
      <c r="I24" s="98"/>
      <c r="J24" s="98"/>
      <c r="K24" s="28"/>
      <c r="L24" s="28"/>
    </row>
    <row r="25" spans="1:12" x14ac:dyDescent="0.2">
      <c r="A25" s="94" t="s">
        <v>68</v>
      </c>
      <c r="B25" s="95"/>
      <c r="C25" s="95"/>
      <c r="D25" s="96"/>
      <c r="E25" s="28">
        <f>ABII1n+ABII1an+ABII1bn</f>
        <v>0</v>
      </c>
      <c r="F25" s="28">
        <f>ABII1n1+ABII1an1+ABII1bn1</f>
        <v>0</v>
      </c>
      <c r="G25" s="97" t="s">
        <v>18</v>
      </c>
      <c r="H25" s="98"/>
      <c r="I25" s="98"/>
      <c r="J25" s="98"/>
      <c r="K25" s="28"/>
      <c r="L25" s="28"/>
    </row>
    <row r="26" spans="1:12" x14ac:dyDescent="0.2">
      <c r="A26" s="94" t="s">
        <v>17</v>
      </c>
      <c r="B26" s="95"/>
      <c r="C26" s="95"/>
      <c r="D26" s="96"/>
      <c r="E26" s="28">
        <f>ABII2n+ABII2an+ABII2bn</f>
        <v>0</v>
      </c>
      <c r="F26" s="28">
        <f>ABII2n1+ABII2an1+ABII2bn1</f>
        <v>156.4</v>
      </c>
      <c r="G26" s="7"/>
      <c r="H26" s="5"/>
      <c r="I26" s="5"/>
      <c r="J26" s="5"/>
      <c r="K26" s="28"/>
      <c r="L26" s="28"/>
    </row>
    <row r="27" spans="1:12" ht="13.5" thickBot="1" x14ac:dyDescent="0.25">
      <c r="A27" s="94" t="s">
        <v>69</v>
      </c>
      <c r="B27" s="95"/>
      <c r="C27" s="95"/>
      <c r="D27" s="96"/>
      <c r="E27" s="28">
        <f>ABII3n+ABII3an+ABII3bn</f>
        <v>0</v>
      </c>
      <c r="F27" s="28">
        <f>ABII3n1+ABII3an1+ABII3bn1</f>
        <v>772.24</v>
      </c>
      <c r="G27" s="110" t="s">
        <v>43</v>
      </c>
      <c r="H27" s="99"/>
      <c r="I27" s="99"/>
      <c r="J27" s="96"/>
      <c r="K27" s="23">
        <f>SUM(K21:K25)</f>
        <v>0</v>
      </c>
      <c r="L27" s="23">
        <f>SUM(L21:L25)</f>
        <v>0</v>
      </c>
    </row>
    <row r="28" spans="1:12" x14ac:dyDescent="0.2">
      <c r="A28" s="94" t="s">
        <v>91</v>
      </c>
      <c r="B28" s="95"/>
      <c r="C28" s="95"/>
      <c r="D28" s="96"/>
      <c r="E28" s="28">
        <f>ABII4n+ABII4an+ABII4bn</f>
        <v>0</v>
      </c>
      <c r="F28" s="28">
        <f>ABII4n1+ABII4an1+ABII4bn1</f>
        <v>0</v>
      </c>
      <c r="K28" s="28"/>
      <c r="L28" s="28"/>
    </row>
    <row r="29" spans="1:12" x14ac:dyDescent="0.2">
      <c r="A29" s="94" t="s">
        <v>70</v>
      </c>
      <c r="B29" s="95"/>
      <c r="C29" s="95"/>
      <c r="D29" s="96"/>
      <c r="E29" s="28">
        <f>ABII5n+ABII5an+ABII5bn</f>
        <v>0</v>
      </c>
      <c r="F29" s="28">
        <f>ABII5n1+ABII5an1+ABII5bn1</f>
        <v>0</v>
      </c>
      <c r="G29" s="94" t="s">
        <v>47</v>
      </c>
      <c r="H29" s="99"/>
      <c r="I29" s="99"/>
      <c r="J29" s="99"/>
      <c r="K29" s="28"/>
      <c r="L29" s="28"/>
    </row>
    <row r="30" spans="1:12" x14ac:dyDescent="0.2">
      <c r="A30" s="97" t="s">
        <v>0</v>
      </c>
      <c r="B30" s="100"/>
      <c r="C30" s="100"/>
      <c r="D30" s="101"/>
      <c r="E30" s="28">
        <f>ABII6n+ABII6an+ABII6bn</f>
        <v>0</v>
      </c>
      <c r="F30" s="28">
        <f>ABII6n1+ABII6an1+ABII6bn1</f>
        <v>0</v>
      </c>
      <c r="G30" s="7"/>
      <c r="H30" s="5"/>
      <c r="I30" s="5"/>
      <c r="J30" s="5"/>
      <c r="K30" s="28"/>
      <c r="L30" s="28"/>
    </row>
    <row r="31" spans="1:12" x14ac:dyDescent="0.2">
      <c r="A31" s="94" t="s">
        <v>1</v>
      </c>
      <c r="B31" s="95"/>
      <c r="C31" s="95"/>
      <c r="D31" s="96"/>
      <c r="E31" s="28">
        <f>ABII7n+ABII7an+ABII7bn</f>
        <v>0</v>
      </c>
      <c r="F31" s="28">
        <f>ABII7n1+ABII7an1+ABII7bn1</f>
        <v>0</v>
      </c>
      <c r="G31" s="94" t="s">
        <v>87</v>
      </c>
      <c r="H31" s="99"/>
      <c r="I31" s="99"/>
      <c r="J31" s="99"/>
      <c r="K31" s="28"/>
      <c r="L31" s="28"/>
    </row>
    <row r="32" spans="1:12" ht="13.5" thickBot="1" x14ac:dyDescent="0.25">
      <c r="A32" s="3"/>
      <c r="B32" s="1"/>
      <c r="C32" s="14" t="s">
        <v>67</v>
      </c>
      <c r="D32" s="4"/>
      <c r="E32" s="23">
        <f>SUM(E24:E31)</f>
        <v>0</v>
      </c>
      <c r="F32" s="23">
        <f>SUM(F24:F31)</f>
        <v>928.64</v>
      </c>
      <c r="G32" s="94" t="s">
        <v>88</v>
      </c>
      <c r="H32" s="99"/>
      <c r="I32" s="99"/>
      <c r="J32" s="99"/>
      <c r="K32" s="28"/>
      <c r="L32" s="28"/>
    </row>
    <row r="33" spans="1:12" x14ac:dyDescent="0.2">
      <c r="A33" s="3"/>
      <c r="B33" s="1"/>
      <c r="C33" s="14"/>
      <c r="D33" s="4"/>
      <c r="E33" s="28"/>
      <c r="F33" s="28"/>
      <c r="G33" s="97" t="s">
        <v>45</v>
      </c>
      <c r="H33" s="98"/>
      <c r="I33" s="98"/>
      <c r="J33" s="98"/>
      <c r="K33" s="28"/>
      <c r="L33" s="28"/>
    </row>
    <row r="34" spans="1:12" x14ac:dyDescent="0.2">
      <c r="A34" s="3" t="s">
        <v>98</v>
      </c>
      <c r="B34" s="1"/>
      <c r="C34" s="14"/>
      <c r="D34" s="4"/>
      <c r="E34" s="28"/>
      <c r="F34" s="28"/>
      <c r="G34" s="97" t="s">
        <v>44</v>
      </c>
      <c r="H34" s="98"/>
      <c r="I34" s="98"/>
      <c r="J34" s="98"/>
      <c r="K34" s="28"/>
      <c r="L34" s="28"/>
    </row>
    <row r="35" spans="1:12" ht="13.5" thickBot="1" x14ac:dyDescent="0.25">
      <c r="A35" s="3" t="s">
        <v>103</v>
      </c>
      <c r="B35" s="1"/>
      <c r="C35" s="14"/>
      <c r="D35" s="4"/>
      <c r="E35" s="28"/>
      <c r="F35" s="28"/>
      <c r="G35" s="110" t="s">
        <v>46</v>
      </c>
      <c r="H35" s="99"/>
      <c r="I35" s="99"/>
      <c r="J35" s="96"/>
      <c r="K35" s="23">
        <f>SUM(K29:K34)</f>
        <v>0</v>
      </c>
      <c r="L35" s="23">
        <f>SUM(L29:L34)</f>
        <v>0</v>
      </c>
    </row>
    <row r="36" spans="1:12" x14ac:dyDescent="0.2">
      <c r="A36" s="111" t="s">
        <v>102</v>
      </c>
      <c r="B36" s="112"/>
      <c r="C36" s="112"/>
      <c r="D36" s="113"/>
      <c r="E36" s="28"/>
      <c r="F36" s="28"/>
      <c r="K36" s="28"/>
      <c r="L36" s="28"/>
    </row>
    <row r="37" spans="1:12" x14ac:dyDescent="0.2">
      <c r="A37" s="94" t="s">
        <v>71</v>
      </c>
      <c r="B37" s="95"/>
      <c r="C37" s="95"/>
      <c r="D37" s="96"/>
      <c r="E37" s="29"/>
      <c r="F37" s="28"/>
      <c r="G37" s="94" t="s">
        <v>12</v>
      </c>
      <c r="H37" s="99"/>
      <c r="I37" s="99"/>
      <c r="J37" s="99"/>
      <c r="K37" s="28"/>
      <c r="L37" s="28"/>
    </row>
    <row r="38" spans="1:12" ht="13.5" thickBot="1" x14ac:dyDescent="0.25">
      <c r="A38" s="94" t="s">
        <v>72</v>
      </c>
      <c r="B38" s="95"/>
      <c r="C38" s="95"/>
      <c r="D38" s="96"/>
      <c r="E38" s="28"/>
      <c r="F38" s="28"/>
      <c r="G38" s="94" t="s">
        <v>89</v>
      </c>
      <c r="H38" s="99"/>
      <c r="I38" s="99"/>
      <c r="J38" s="99"/>
      <c r="K38" s="23">
        <v>0</v>
      </c>
      <c r="L38" s="23">
        <v>25125.38</v>
      </c>
    </row>
    <row r="39" spans="1:12" x14ac:dyDescent="0.2">
      <c r="A39" s="94" t="s">
        <v>73</v>
      </c>
      <c r="B39" s="95"/>
      <c r="C39" s="95"/>
      <c r="D39" s="96"/>
      <c r="E39" s="28"/>
      <c r="F39" s="28"/>
      <c r="G39" s="7"/>
      <c r="H39" s="5"/>
      <c r="I39" s="5"/>
      <c r="J39" s="5"/>
      <c r="K39" s="28"/>
      <c r="L39" s="28"/>
    </row>
    <row r="40" spans="1:12" x14ac:dyDescent="0.2">
      <c r="A40" s="94" t="s">
        <v>74</v>
      </c>
      <c r="B40" s="95"/>
      <c r="C40" s="95"/>
      <c r="D40" s="96"/>
      <c r="E40" s="28"/>
      <c r="F40" s="28"/>
      <c r="G40" s="94" t="s">
        <v>13</v>
      </c>
      <c r="H40" s="99"/>
      <c r="I40" s="99"/>
      <c r="J40" s="99"/>
      <c r="K40" s="28"/>
      <c r="L40" s="28"/>
    </row>
    <row r="41" spans="1:12" x14ac:dyDescent="0.2">
      <c r="A41" s="94" t="s">
        <v>75</v>
      </c>
      <c r="B41" s="95"/>
      <c r="C41" s="95"/>
      <c r="D41" s="96"/>
      <c r="E41" s="28"/>
      <c r="F41" s="28"/>
      <c r="G41" s="94" t="s">
        <v>11</v>
      </c>
      <c r="H41" s="99"/>
      <c r="I41" s="99"/>
      <c r="J41" s="96"/>
      <c r="K41" s="28"/>
      <c r="L41" s="28"/>
    </row>
    <row r="42" spans="1:12" x14ac:dyDescent="0.2">
      <c r="A42" s="94" t="s">
        <v>2</v>
      </c>
      <c r="B42" s="95"/>
      <c r="C42" s="95"/>
      <c r="D42" s="96"/>
      <c r="E42" s="28"/>
      <c r="F42" s="28"/>
      <c r="G42" s="7"/>
      <c r="H42" s="5"/>
      <c r="I42" s="5"/>
      <c r="J42" s="5"/>
      <c r="K42" s="28"/>
      <c r="L42" s="28"/>
    </row>
    <row r="43" spans="1:12" x14ac:dyDescent="0.2">
      <c r="A43" s="94" t="s">
        <v>3</v>
      </c>
      <c r="B43" s="95"/>
      <c r="C43" s="95"/>
      <c r="D43" s="96"/>
      <c r="E43" s="28"/>
      <c r="F43" s="28"/>
      <c r="G43" s="97" t="s">
        <v>94</v>
      </c>
      <c r="H43" s="98"/>
      <c r="I43" s="98"/>
      <c r="J43" s="98"/>
      <c r="K43" s="28"/>
      <c r="L43" s="28"/>
    </row>
    <row r="44" spans="1:12" x14ac:dyDescent="0.2">
      <c r="A44" s="94" t="s">
        <v>51</v>
      </c>
      <c r="B44" s="95"/>
      <c r="C44" s="95"/>
      <c r="D44" s="96"/>
      <c r="E44" s="28"/>
      <c r="F44" s="28"/>
      <c r="G44" s="94" t="s">
        <v>109</v>
      </c>
      <c r="H44" s="99"/>
      <c r="I44" s="99"/>
      <c r="J44" s="99"/>
      <c r="K44" s="28"/>
      <c r="L44" s="28"/>
    </row>
    <row r="45" spans="1:12" x14ac:dyDescent="0.2">
      <c r="A45" s="94" t="s">
        <v>52</v>
      </c>
      <c r="B45" s="95"/>
      <c r="C45" s="95"/>
      <c r="D45" s="96"/>
      <c r="E45" s="28"/>
      <c r="F45" s="28"/>
      <c r="G45" s="85" t="s">
        <v>110</v>
      </c>
      <c r="H45" s="116"/>
      <c r="I45" s="116"/>
      <c r="J45" s="116"/>
      <c r="K45" s="62"/>
      <c r="L45" s="62"/>
    </row>
    <row r="46" spans="1:12" x14ac:dyDescent="0.2">
      <c r="A46" s="94" t="s">
        <v>6</v>
      </c>
      <c r="B46" s="95"/>
      <c r="C46" s="95"/>
      <c r="D46" s="96"/>
      <c r="E46" s="28"/>
      <c r="F46" s="28"/>
      <c r="G46" s="85" t="s">
        <v>111</v>
      </c>
      <c r="H46" s="116"/>
      <c r="I46" s="116"/>
      <c r="J46" s="116"/>
      <c r="K46" s="62"/>
      <c r="L46" s="62"/>
    </row>
    <row r="47" spans="1:12" x14ac:dyDescent="0.2">
      <c r="A47" s="94" t="s">
        <v>53</v>
      </c>
      <c r="B47" s="95"/>
      <c r="C47" s="95"/>
      <c r="D47" s="96"/>
      <c r="E47" s="28"/>
      <c r="F47" s="28"/>
      <c r="G47" s="94" t="s">
        <v>112</v>
      </c>
      <c r="H47" s="99"/>
      <c r="I47" s="99"/>
      <c r="J47" s="99"/>
      <c r="K47" s="62"/>
      <c r="L47" s="62"/>
    </row>
    <row r="48" spans="1:12" x14ac:dyDescent="0.2">
      <c r="A48" s="94" t="s">
        <v>4</v>
      </c>
      <c r="B48" s="95"/>
      <c r="C48" s="95"/>
      <c r="D48" s="96"/>
      <c r="E48" s="28">
        <v>0</v>
      </c>
      <c r="F48" s="28">
        <v>2976</v>
      </c>
      <c r="G48" s="85" t="s">
        <v>110</v>
      </c>
      <c r="H48" s="116"/>
      <c r="I48" s="116"/>
      <c r="J48" s="116"/>
      <c r="K48" s="62">
        <v>0</v>
      </c>
      <c r="L48" s="62">
        <v>0</v>
      </c>
    </row>
    <row r="49" spans="1:13" x14ac:dyDescent="0.2">
      <c r="A49" s="97" t="s">
        <v>5</v>
      </c>
      <c r="B49" s="100"/>
      <c r="C49" s="100"/>
      <c r="D49" s="101"/>
      <c r="E49" s="28"/>
      <c r="F49" s="28"/>
      <c r="G49" s="85" t="s">
        <v>111</v>
      </c>
      <c r="H49" s="116"/>
      <c r="I49" s="116"/>
      <c r="J49" s="116"/>
      <c r="K49" s="62"/>
      <c r="L49" s="62"/>
    </row>
    <row r="50" spans="1:13" ht="13.5" thickBot="1" x14ac:dyDescent="0.25">
      <c r="A50" s="3"/>
      <c r="B50" s="1"/>
      <c r="C50" s="14" t="s">
        <v>67</v>
      </c>
      <c r="D50" s="4"/>
      <c r="E50" s="23">
        <f>SUM(E36:E49)</f>
        <v>0</v>
      </c>
      <c r="F50" s="23">
        <f>SUM(F36:F49)</f>
        <v>2976</v>
      </c>
      <c r="G50" t="s">
        <v>113</v>
      </c>
      <c r="K50" s="62"/>
      <c r="L50" s="62"/>
    </row>
    <row r="51" spans="1:13" x14ac:dyDescent="0.2">
      <c r="A51" s="3"/>
      <c r="B51" s="1"/>
      <c r="C51" s="14"/>
      <c r="D51" s="4"/>
      <c r="E51" s="28"/>
      <c r="F51" s="28"/>
      <c r="G51" s="85" t="s">
        <v>110</v>
      </c>
      <c r="H51" s="116"/>
      <c r="I51" s="116"/>
      <c r="J51" s="116"/>
      <c r="K51" s="62"/>
      <c r="L51" s="62"/>
    </row>
    <row r="52" spans="1:13" ht="13.5" thickBot="1" x14ac:dyDescent="0.25">
      <c r="A52" s="3"/>
      <c r="B52" s="102" t="s">
        <v>76</v>
      </c>
      <c r="C52" s="102"/>
      <c r="D52" s="103"/>
      <c r="E52" s="23">
        <f>E50+E32+E22</f>
        <v>0</v>
      </c>
      <c r="F52" s="23">
        <f>F50+F32+F22</f>
        <v>3904.64</v>
      </c>
      <c r="G52" s="85" t="s">
        <v>111</v>
      </c>
      <c r="H52" s="116"/>
      <c r="I52" s="116"/>
      <c r="J52" s="116"/>
      <c r="K52" s="62"/>
      <c r="L52" s="62"/>
    </row>
    <row r="53" spans="1:13" x14ac:dyDescent="0.2">
      <c r="A53" s="3"/>
      <c r="B53" s="1"/>
      <c r="C53" s="1"/>
      <c r="D53" s="4"/>
      <c r="E53" s="28"/>
      <c r="F53" s="28"/>
      <c r="G53" t="s">
        <v>114</v>
      </c>
      <c r="K53" s="62"/>
      <c r="L53" s="62"/>
    </row>
    <row r="54" spans="1:13" x14ac:dyDescent="0.2">
      <c r="A54" s="94" t="s">
        <v>77</v>
      </c>
      <c r="B54" s="95"/>
      <c r="C54" s="95"/>
      <c r="D54" s="96"/>
      <c r="E54" s="28"/>
      <c r="F54" s="28"/>
      <c r="G54" s="85" t="s">
        <v>110</v>
      </c>
      <c r="H54" s="116"/>
      <c r="I54" s="116"/>
      <c r="J54" s="116"/>
      <c r="K54" s="62"/>
      <c r="L54" s="62"/>
      <c r="M54" s="1"/>
    </row>
    <row r="55" spans="1:13" x14ac:dyDescent="0.2">
      <c r="A55" s="7"/>
      <c r="B55" s="13"/>
      <c r="C55" s="13"/>
      <c r="D55" s="11"/>
      <c r="E55" s="28"/>
      <c r="F55" s="28"/>
      <c r="G55" s="85" t="s">
        <v>111</v>
      </c>
      <c r="H55" s="116"/>
      <c r="I55" s="116"/>
      <c r="J55" s="116"/>
      <c r="K55" s="62"/>
      <c r="L55" s="62"/>
      <c r="M55" s="1"/>
    </row>
    <row r="56" spans="1:13" x14ac:dyDescent="0.2">
      <c r="A56" s="94" t="s">
        <v>78</v>
      </c>
      <c r="B56" s="95"/>
      <c r="C56" s="95"/>
      <c r="D56" s="96"/>
      <c r="E56" s="28"/>
      <c r="F56" s="28"/>
      <c r="G56" t="s">
        <v>115</v>
      </c>
      <c r="K56" s="62"/>
      <c r="L56" s="62"/>
      <c r="M56" s="1"/>
    </row>
    <row r="57" spans="1:13" x14ac:dyDescent="0.2">
      <c r="A57" s="94" t="s">
        <v>20</v>
      </c>
      <c r="B57" s="95"/>
      <c r="C57" s="95"/>
      <c r="D57" s="96"/>
      <c r="E57" s="28"/>
      <c r="F57" s="28"/>
      <c r="G57" s="85" t="s">
        <v>110</v>
      </c>
      <c r="H57" s="116"/>
      <c r="I57" s="116"/>
      <c r="J57" s="116"/>
      <c r="K57" s="62"/>
      <c r="L57" s="62"/>
      <c r="M57" s="1"/>
    </row>
    <row r="58" spans="1:13" x14ac:dyDescent="0.2">
      <c r="A58" s="94" t="s">
        <v>21</v>
      </c>
      <c r="B58" s="95"/>
      <c r="C58" s="95"/>
      <c r="D58" s="96"/>
      <c r="E58" s="28"/>
      <c r="F58" s="28"/>
      <c r="G58" s="85" t="s">
        <v>111</v>
      </c>
      <c r="H58" s="116"/>
      <c r="I58" s="116"/>
      <c r="J58" s="116"/>
      <c r="K58" s="62"/>
      <c r="L58" s="62"/>
    </row>
    <row r="59" spans="1:13" x14ac:dyDescent="0.2">
      <c r="A59" s="94" t="s">
        <v>22</v>
      </c>
      <c r="B59" s="95"/>
      <c r="C59" s="95"/>
      <c r="D59" s="96"/>
      <c r="E59" s="28">
        <v>182030.87</v>
      </c>
      <c r="F59" s="28">
        <v>199049.76</v>
      </c>
      <c r="G59" s="94" t="s">
        <v>116</v>
      </c>
      <c r="H59" s="99"/>
      <c r="I59" s="99"/>
      <c r="J59" s="99"/>
      <c r="K59" s="28"/>
      <c r="L59" s="28"/>
    </row>
    <row r="60" spans="1:13" x14ac:dyDescent="0.2">
      <c r="A60" s="94" t="s">
        <v>23</v>
      </c>
      <c r="B60" s="95"/>
      <c r="C60" s="95"/>
      <c r="D60" s="96"/>
      <c r="E60" s="28"/>
      <c r="F60" s="28"/>
      <c r="G60" s="85" t="s">
        <v>110</v>
      </c>
      <c r="H60" s="116"/>
      <c r="I60" s="116"/>
      <c r="J60" s="116"/>
      <c r="K60" s="28"/>
      <c r="L60" s="28"/>
    </row>
    <row r="61" spans="1:13" x14ac:dyDescent="0.2">
      <c r="A61" s="94" t="s">
        <v>24</v>
      </c>
      <c r="B61" s="95"/>
      <c r="C61" s="95"/>
      <c r="D61" s="96"/>
      <c r="E61" s="28"/>
      <c r="F61" s="28"/>
      <c r="G61" s="85" t="s">
        <v>111</v>
      </c>
      <c r="H61" s="116"/>
      <c r="I61" s="116"/>
      <c r="J61" s="116"/>
      <c r="K61" s="28"/>
      <c r="L61" s="28"/>
    </row>
    <row r="62" spans="1:13" ht="13.5" thickBot="1" x14ac:dyDescent="0.25">
      <c r="A62" s="7"/>
      <c r="B62" s="13"/>
      <c r="C62" s="15" t="s">
        <v>67</v>
      </c>
      <c r="D62" s="11"/>
      <c r="E62" s="23">
        <f>SUM(E54:E61)</f>
        <v>182030.87</v>
      </c>
      <c r="F62" s="23">
        <f>SUM(F54:F61)</f>
        <v>199049.76</v>
      </c>
      <c r="G62" s="114" t="s">
        <v>117</v>
      </c>
      <c r="H62" s="115"/>
      <c r="I62" s="115"/>
      <c r="J62" s="115"/>
      <c r="K62" s="63"/>
      <c r="L62" s="62"/>
    </row>
    <row r="63" spans="1:13" x14ac:dyDescent="0.2">
      <c r="A63" s="7"/>
      <c r="B63" s="13"/>
      <c r="C63" s="15"/>
      <c r="D63" s="11"/>
      <c r="E63" s="56"/>
      <c r="F63" s="50"/>
      <c r="G63" s="85" t="s">
        <v>110</v>
      </c>
      <c r="H63" s="116"/>
      <c r="I63" s="116"/>
      <c r="J63" s="116"/>
      <c r="K63" s="63">
        <v>0</v>
      </c>
      <c r="L63" s="62">
        <v>0</v>
      </c>
    </row>
    <row r="64" spans="1:13" x14ac:dyDescent="0.2">
      <c r="A64" s="7" t="s">
        <v>29</v>
      </c>
      <c r="B64" s="13"/>
      <c r="C64" s="13"/>
      <c r="D64" s="11"/>
      <c r="E64" s="55"/>
      <c r="F64" s="28"/>
      <c r="G64" s="85" t="s">
        <v>111</v>
      </c>
      <c r="H64" s="116"/>
      <c r="I64" s="116"/>
      <c r="J64" s="116"/>
      <c r="K64" s="63"/>
      <c r="L64" s="62"/>
    </row>
    <row r="65" spans="1:12" x14ac:dyDescent="0.2">
      <c r="A65" s="7" t="s">
        <v>101</v>
      </c>
      <c r="B65" s="1"/>
      <c r="C65" s="1"/>
      <c r="D65" s="4"/>
      <c r="E65" s="55"/>
      <c r="F65" s="28"/>
      <c r="G65" t="s">
        <v>118</v>
      </c>
      <c r="K65" s="63"/>
      <c r="L65" s="62"/>
    </row>
    <row r="66" spans="1:12" x14ac:dyDescent="0.2">
      <c r="A66" s="7" t="s">
        <v>104</v>
      </c>
      <c r="B66" s="13"/>
      <c r="C66" s="13"/>
      <c r="D66" s="11"/>
      <c r="E66" s="55"/>
      <c r="F66" s="28"/>
      <c r="G66" s="85" t="s">
        <v>110</v>
      </c>
      <c r="H66" s="116"/>
      <c r="I66" s="116"/>
      <c r="J66" s="116"/>
      <c r="K66" s="63"/>
      <c r="L66" s="62"/>
    </row>
    <row r="67" spans="1:12" x14ac:dyDescent="0.2">
      <c r="A67" s="85" t="s">
        <v>105</v>
      </c>
      <c r="B67" s="86"/>
      <c r="C67" s="86"/>
      <c r="D67" s="87"/>
      <c r="E67" s="55">
        <v>0</v>
      </c>
      <c r="F67" s="28">
        <v>220.04</v>
      </c>
      <c r="G67" s="85" t="s">
        <v>111</v>
      </c>
      <c r="H67" s="116"/>
      <c r="I67" s="116"/>
      <c r="J67" s="116"/>
      <c r="K67" s="63"/>
      <c r="L67" s="62"/>
    </row>
    <row r="68" spans="1:12" x14ac:dyDescent="0.2">
      <c r="A68" s="85" t="s">
        <v>106</v>
      </c>
      <c r="B68" s="86"/>
      <c r="C68" s="86"/>
      <c r="D68" s="87"/>
      <c r="E68" s="63"/>
      <c r="F68" s="62"/>
      <c r="K68" s="63"/>
      <c r="L68" s="62"/>
    </row>
    <row r="69" spans="1:12" ht="13.5" thickBot="1" x14ac:dyDescent="0.25">
      <c r="A69" s="19" t="s">
        <v>107</v>
      </c>
      <c r="B69" s="21"/>
      <c r="C69" s="21"/>
      <c r="D69" s="45"/>
      <c r="E69" s="63"/>
      <c r="F69" s="62"/>
      <c r="I69" s="14" t="s">
        <v>67</v>
      </c>
      <c r="K69" s="23">
        <f>SUM(K43:K67)</f>
        <v>0</v>
      </c>
      <c r="L69" s="23">
        <f>SUM(L43:L67)</f>
        <v>0</v>
      </c>
    </row>
    <row r="70" spans="1:12" x14ac:dyDescent="0.2">
      <c r="A70" s="85" t="s">
        <v>105</v>
      </c>
      <c r="B70" s="86"/>
      <c r="C70" s="86"/>
      <c r="D70" s="87"/>
      <c r="E70" s="63">
        <v>133530</v>
      </c>
      <c r="F70" s="62">
        <v>3916.09</v>
      </c>
      <c r="G70" s="114"/>
      <c r="H70" s="115"/>
      <c r="I70" s="115"/>
      <c r="J70" s="115"/>
      <c r="K70" s="63"/>
      <c r="L70" s="62"/>
    </row>
    <row r="71" spans="1:12" x14ac:dyDescent="0.2">
      <c r="A71" s="85" t="s">
        <v>106</v>
      </c>
      <c r="B71" s="86"/>
      <c r="C71" s="86"/>
      <c r="D71" s="87"/>
      <c r="E71" s="63"/>
      <c r="F71" s="62"/>
      <c r="G71" s="21" t="s">
        <v>95</v>
      </c>
      <c r="K71" s="63"/>
      <c r="L71" s="62"/>
    </row>
    <row r="72" spans="1:12" x14ac:dyDescent="0.2">
      <c r="A72" s="7" t="s">
        <v>108</v>
      </c>
      <c r="B72" s="13"/>
      <c r="C72" s="13"/>
      <c r="D72" s="11"/>
      <c r="E72" s="63"/>
      <c r="F72" s="62"/>
      <c r="G72" s="13" t="s">
        <v>119</v>
      </c>
      <c r="K72" s="63"/>
      <c r="L72" s="62"/>
    </row>
    <row r="73" spans="1:12" x14ac:dyDescent="0.2">
      <c r="A73" s="85" t="s">
        <v>105</v>
      </c>
      <c r="B73" s="86"/>
      <c r="C73" s="86"/>
      <c r="D73" s="87"/>
      <c r="E73" s="55"/>
      <c r="F73" s="28"/>
      <c r="G73" s="53" t="s">
        <v>110</v>
      </c>
      <c r="H73" s="57"/>
      <c r="I73" s="57"/>
      <c r="J73" s="57"/>
      <c r="K73" s="63">
        <v>4745.26</v>
      </c>
      <c r="L73" s="62">
        <v>10041.370000000001</v>
      </c>
    </row>
    <row r="74" spans="1:12" x14ac:dyDescent="0.2">
      <c r="A74" s="85" t="s">
        <v>106</v>
      </c>
      <c r="B74" s="86"/>
      <c r="C74" s="86"/>
      <c r="D74" s="87"/>
      <c r="E74" s="63"/>
      <c r="F74" s="62"/>
      <c r="G74" s="53" t="s">
        <v>111</v>
      </c>
      <c r="H74" s="57"/>
      <c r="I74" s="57"/>
      <c r="J74" s="57"/>
      <c r="K74" s="63"/>
      <c r="L74" s="62"/>
    </row>
    <row r="75" spans="1:12" x14ac:dyDescent="0.2">
      <c r="A75" s="19" t="s">
        <v>125</v>
      </c>
      <c r="B75" s="21"/>
      <c r="C75" s="21"/>
      <c r="D75" s="45"/>
      <c r="E75" s="55"/>
      <c r="F75" s="28"/>
      <c r="G75" s="13" t="s">
        <v>120</v>
      </c>
      <c r="K75" s="63"/>
      <c r="L75" s="62"/>
    </row>
    <row r="76" spans="1:12" x14ac:dyDescent="0.2">
      <c r="A76" s="85" t="s">
        <v>105</v>
      </c>
      <c r="B76" s="86"/>
      <c r="C76" s="86"/>
      <c r="D76" s="87"/>
      <c r="E76" s="55">
        <v>0</v>
      </c>
      <c r="F76" s="28">
        <v>590.86</v>
      </c>
      <c r="G76" s="53" t="s">
        <v>110</v>
      </c>
      <c r="H76" s="57"/>
      <c r="I76" s="57"/>
      <c r="J76" s="57"/>
      <c r="K76" s="63"/>
      <c r="L76" s="62"/>
    </row>
    <row r="77" spans="1:12" x14ac:dyDescent="0.2">
      <c r="A77" s="85" t="s">
        <v>106</v>
      </c>
      <c r="B77" s="86"/>
      <c r="C77" s="86"/>
      <c r="D77" s="87"/>
      <c r="E77" s="63"/>
      <c r="F77" s="62"/>
      <c r="G77" s="53" t="s">
        <v>111</v>
      </c>
      <c r="H77" s="57"/>
      <c r="I77" s="57"/>
      <c r="J77" s="57"/>
      <c r="K77" s="63"/>
      <c r="L77" s="62"/>
    </row>
    <row r="78" spans="1:12" x14ac:dyDescent="0.2">
      <c r="A78" s="7" t="s">
        <v>126</v>
      </c>
      <c r="B78" s="13"/>
      <c r="C78" s="13"/>
      <c r="D78" s="11"/>
      <c r="E78" s="63"/>
      <c r="F78" s="62"/>
      <c r="G78" s="13" t="s">
        <v>122</v>
      </c>
      <c r="H78" s="5"/>
      <c r="I78" s="5"/>
      <c r="J78" s="5"/>
      <c r="K78" s="62"/>
      <c r="L78" s="62"/>
    </row>
    <row r="79" spans="1:12" x14ac:dyDescent="0.2">
      <c r="A79" s="85" t="s">
        <v>105</v>
      </c>
      <c r="B79" s="86"/>
      <c r="C79" s="86"/>
      <c r="D79" s="87"/>
      <c r="E79" s="55"/>
      <c r="F79" s="28"/>
      <c r="G79" s="53" t="s">
        <v>110</v>
      </c>
      <c r="H79" s="57"/>
      <c r="I79" s="57"/>
      <c r="J79" s="57"/>
      <c r="K79" s="62">
        <v>115.82</v>
      </c>
      <c r="L79" s="62">
        <v>2970.33</v>
      </c>
    </row>
    <row r="80" spans="1:12" x14ac:dyDescent="0.2">
      <c r="A80" s="85" t="s">
        <v>106</v>
      </c>
      <c r="B80" s="86"/>
      <c r="C80" s="86"/>
      <c r="D80" s="87"/>
      <c r="E80" s="55"/>
      <c r="F80" s="28"/>
      <c r="G80" s="53" t="s">
        <v>111</v>
      </c>
      <c r="H80" s="57"/>
      <c r="I80" s="57"/>
      <c r="J80" s="57"/>
      <c r="K80" s="62"/>
      <c r="L80" s="62"/>
    </row>
    <row r="81" spans="1:12" x14ac:dyDescent="0.2">
      <c r="A81" s="3"/>
      <c r="B81" s="1"/>
      <c r="C81" s="1"/>
      <c r="D81" s="4"/>
      <c r="E81" s="64"/>
      <c r="F81" s="65"/>
      <c r="G81" s="21" t="s">
        <v>121</v>
      </c>
      <c r="K81" s="62"/>
      <c r="L81" s="62"/>
    </row>
    <row r="82" spans="1:12" ht="13.5" thickBot="1" x14ac:dyDescent="0.25">
      <c r="A82" s="3"/>
      <c r="B82" s="1"/>
      <c r="C82" s="14" t="s">
        <v>67</v>
      </c>
      <c r="D82" s="4"/>
      <c r="E82" s="23">
        <f>SUM(E65:E80)</f>
        <v>133530</v>
      </c>
      <c r="F82" s="23">
        <f>SUM(F65:F80)</f>
        <v>4726.99</v>
      </c>
      <c r="G82" s="53" t="s">
        <v>110</v>
      </c>
      <c r="H82" s="57"/>
      <c r="I82" s="57"/>
      <c r="J82" s="57"/>
      <c r="K82" s="28">
        <v>0</v>
      </c>
      <c r="L82" s="28">
        <v>0</v>
      </c>
    </row>
    <row r="83" spans="1:12" x14ac:dyDescent="0.2">
      <c r="A83" s="3"/>
      <c r="B83" s="1"/>
      <c r="C83" s="1"/>
      <c r="D83" s="4"/>
      <c r="E83" s="49"/>
      <c r="F83" s="49"/>
      <c r="G83" s="53" t="s">
        <v>111</v>
      </c>
      <c r="H83" s="57"/>
      <c r="I83" s="57"/>
      <c r="J83" s="57"/>
      <c r="K83" s="28"/>
      <c r="L83" s="28"/>
    </row>
    <row r="84" spans="1:12" x14ac:dyDescent="0.2">
      <c r="A84" s="3" t="s">
        <v>99</v>
      </c>
      <c r="B84" s="1"/>
      <c r="C84" s="1"/>
      <c r="D84" s="4"/>
      <c r="E84" s="28"/>
      <c r="F84" s="28"/>
      <c r="G84" s="21" t="s">
        <v>123</v>
      </c>
      <c r="H84" s="5"/>
      <c r="I84" s="5"/>
      <c r="J84" s="5"/>
      <c r="K84" s="28"/>
      <c r="L84" s="28"/>
    </row>
    <row r="85" spans="1:12" x14ac:dyDescent="0.2">
      <c r="A85" s="51" t="s">
        <v>100</v>
      </c>
      <c r="B85" s="1"/>
      <c r="C85" s="1"/>
      <c r="D85" s="4"/>
      <c r="E85" s="28"/>
      <c r="F85" s="28"/>
      <c r="G85" s="53" t="s">
        <v>110</v>
      </c>
      <c r="H85" s="57"/>
      <c r="I85" s="57"/>
      <c r="J85" s="57"/>
      <c r="K85" s="28">
        <v>-1357.7</v>
      </c>
      <c r="L85" s="28">
        <v>2398.61</v>
      </c>
    </row>
    <row r="86" spans="1:12" x14ac:dyDescent="0.2">
      <c r="A86" s="3" t="s">
        <v>80</v>
      </c>
      <c r="B86" s="1"/>
      <c r="C86" s="1"/>
      <c r="D86" s="4"/>
      <c r="E86" s="62"/>
      <c r="F86" s="62"/>
      <c r="G86" s="53" t="s">
        <v>111</v>
      </c>
      <c r="H86" s="57"/>
      <c r="I86" s="57"/>
      <c r="J86" s="57"/>
      <c r="K86" s="62"/>
      <c r="L86" s="62"/>
    </row>
    <row r="87" spans="1:12" x14ac:dyDescent="0.2">
      <c r="A87" s="3" t="s">
        <v>81</v>
      </c>
      <c r="B87" s="1"/>
      <c r="C87" s="1"/>
      <c r="D87" s="4"/>
      <c r="E87" s="62"/>
      <c r="F87" s="62"/>
      <c r="G87" s="13" t="s">
        <v>124</v>
      </c>
      <c r="H87" s="20"/>
      <c r="I87" s="20"/>
      <c r="J87" s="20"/>
      <c r="K87" s="28"/>
      <c r="L87" s="28"/>
    </row>
    <row r="88" spans="1:12" x14ac:dyDescent="0.2">
      <c r="A88" s="3" t="s">
        <v>7</v>
      </c>
      <c r="B88" s="1"/>
      <c r="C88" s="1"/>
      <c r="D88" s="4"/>
      <c r="E88" s="62"/>
      <c r="F88" s="62"/>
      <c r="G88" s="53" t="s">
        <v>110</v>
      </c>
      <c r="H88" s="57"/>
      <c r="I88" s="57"/>
      <c r="J88" s="57"/>
      <c r="K88" s="28">
        <v>0</v>
      </c>
      <c r="L88" s="28">
        <v>-1835.86</v>
      </c>
    </row>
    <row r="89" spans="1:12" x14ac:dyDescent="0.2">
      <c r="A89" s="7" t="s">
        <v>54</v>
      </c>
      <c r="B89" s="13"/>
      <c r="C89" s="13"/>
      <c r="D89" s="11"/>
      <c r="E89" s="62"/>
      <c r="F89" s="62"/>
      <c r="G89" s="85" t="s">
        <v>111</v>
      </c>
      <c r="H89" s="116"/>
      <c r="I89" s="116"/>
      <c r="J89" s="116"/>
      <c r="K89" s="28"/>
      <c r="L89" s="28"/>
    </row>
    <row r="90" spans="1:12" x14ac:dyDescent="0.2">
      <c r="A90" s="3"/>
      <c r="B90" s="1"/>
      <c r="C90" s="1"/>
      <c r="D90" s="4"/>
      <c r="E90" s="65"/>
      <c r="F90" s="65"/>
      <c r="K90" s="28"/>
      <c r="L90" s="28"/>
    </row>
    <row r="91" spans="1:12" ht="13.5" thickBot="1" x14ac:dyDescent="0.25">
      <c r="A91" s="3"/>
      <c r="B91" s="1"/>
      <c r="C91" s="14" t="s">
        <v>67</v>
      </c>
      <c r="D91" s="4"/>
      <c r="E91" s="23">
        <f>SUM(E85:E89)</f>
        <v>0</v>
      </c>
      <c r="F91" s="23">
        <f>SUM(F85:F89)</f>
        <v>0</v>
      </c>
      <c r="I91" s="12" t="s">
        <v>67</v>
      </c>
      <c r="K91" s="23">
        <f>SUM(K71:K89)</f>
        <v>3503.38</v>
      </c>
      <c r="L91" s="23">
        <f>SUM(L71:L89)</f>
        <v>13574.45</v>
      </c>
    </row>
    <row r="92" spans="1:12" x14ac:dyDescent="0.2">
      <c r="A92" s="3"/>
      <c r="B92" s="1"/>
      <c r="C92" s="1"/>
      <c r="D92" s="4"/>
      <c r="E92" s="28"/>
      <c r="F92" s="28"/>
      <c r="G92" s="1"/>
      <c r="H92" s="1"/>
      <c r="I92" s="1"/>
      <c r="J92" s="4"/>
      <c r="K92" s="28"/>
      <c r="L92" s="28"/>
    </row>
    <row r="93" spans="1:12" ht="13.5" thickBot="1" x14ac:dyDescent="0.25">
      <c r="A93" s="7" t="s">
        <v>82</v>
      </c>
      <c r="B93" s="13"/>
      <c r="C93" s="13"/>
      <c r="D93" s="11"/>
      <c r="E93" s="28"/>
      <c r="F93" s="28"/>
      <c r="G93" s="1"/>
      <c r="H93" s="22" t="s">
        <v>15</v>
      </c>
      <c r="I93" s="22"/>
      <c r="J93" s="46"/>
      <c r="K93" s="23">
        <f>K91+K69+PEn</f>
        <v>3503.38</v>
      </c>
      <c r="L93" s="23">
        <f>L91+L69+_PEn1</f>
        <v>13574.45</v>
      </c>
    </row>
    <row r="94" spans="1:12" x14ac:dyDescent="0.2">
      <c r="A94" s="7" t="s">
        <v>25</v>
      </c>
      <c r="B94" s="13"/>
      <c r="C94" s="13"/>
      <c r="D94" s="11"/>
      <c r="E94" s="28"/>
      <c r="F94" s="28"/>
      <c r="K94" s="28"/>
      <c r="L94" s="28"/>
    </row>
    <row r="95" spans="1:12" x14ac:dyDescent="0.2">
      <c r="A95" s="7" t="s">
        <v>26</v>
      </c>
      <c r="B95" s="13"/>
      <c r="C95" s="13"/>
      <c r="D95" s="11"/>
      <c r="E95" s="28"/>
      <c r="F95" s="28"/>
      <c r="G95" s="7" t="s">
        <v>14</v>
      </c>
      <c r="H95" s="5"/>
      <c r="I95" s="5"/>
      <c r="J95" s="5"/>
      <c r="K95" s="28"/>
      <c r="L95" s="28"/>
    </row>
    <row r="96" spans="1:12" x14ac:dyDescent="0.2">
      <c r="A96" s="7" t="s">
        <v>27</v>
      </c>
      <c r="B96" s="13"/>
      <c r="C96" s="13"/>
      <c r="D96" s="11"/>
      <c r="E96" s="28">
        <v>0</v>
      </c>
      <c r="F96" s="28">
        <v>281.93</v>
      </c>
      <c r="G96" s="7" t="s">
        <v>16</v>
      </c>
      <c r="H96" s="5"/>
      <c r="I96" s="5"/>
      <c r="J96" s="5"/>
      <c r="K96" s="28"/>
      <c r="L96" s="28"/>
    </row>
    <row r="97" spans="1:12" ht="13.5" thickBot="1" x14ac:dyDescent="0.25">
      <c r="A97" s="3"/>
      <c r="B97" s="1"/>
      <c r="C97" s="14" t="s">
        <v>67</v>
      </c>
      <c r="D97" s="4"/>
      <c r="E97" s="23">
        <f>SUM(E93:E96)</f>
        <v>0</v>
      </c>
      <c r="F97" s="23">
        <f>SUM(F93:F96)</f>
        <v>281.93</v>
      </c>
      <c r="G97" s="7" t="s">
        <v>28</v>
      </c>
      <c r="H97" s="5"/>
      <c r="I97" s="5"/>
      <c r="J97" s="5"/>
      <c r="K97" s="28"/>
      <c r="L97" s="28"/>
    </row>
    <row r="98" spans="1:12" x14ac:dyDescent="0.2">
      <c r="A98" s="3"/>
      <c r="B98" s="1"/>
      <c r="C98" s="1"/>
      <c r="D98" s="4"/>
      <c r="E98" s="28"/>
      <c r="F98" s="28"/>
      <c r="G98" s="19" t="s">
        <v>8</v>
      </c>
      <c r="H98" s="20"/>
      <c r="I98" s="20"/>
      <c r="J98" s="20"/>
      <c r="K98" s="28"/>
      <c r="L98" s="28"/>
    </row>
    <row r="99" spans="1:12" ht="13.5" thickBot="1" x14ac:dyDescent="0.25">
      <c r="A99" s="3"/>
      <c r="B99" s="22" t="s">
        <v>83</v>
      </c>
      <c r="C99" s="22"/>
      <c r="D99" s="46"/>
      <c r="E99" s="23">
        <f>E97+E91+E82+E62</f>
        <v>315560.87</v>
      </c>
      <c r="F99" s="23">
        <f>F97+F91+F82+F62</f>
        <v>204058.68000000002</v>
      </c>
      <c r="K99" s="28"/>
      <c r="L99" s="28"/>
    </row>
    <row r="100" spans="1:12" ht="13.5" thickBot="1" x14ac:dyDescent="0.25">
      <c r="A100" s="3"/>
      <c r="B100" s="1"/>
      <c r="C100" s="1"/>
      <c r="D100" s="4"/>
      <c r="E100" s="28"/>
      <c r="F100" s="28"/>
      <c r="H100" s="22" t="s">
        <v>32</v>
      </c>
      <c r="I100" s="22"/>
      <c r="J100" s="46"/>
      <c r="K100" s="23">
        <f>SUM(K95:K98)</f>
        <v>0</v>
      </c>
      <c r="L100" s="23">
        <f>SUM(L95:L98)</f>
        <v>0</v>
      </c>
    </row>
    <row r="101" spans="1:12" x14ac:dyDescent="0.2">
      <c r="A101" s="7" t="s">
        <v>84</v>
      </c>
      <c r="B101" s="13"/>
      <c r="C101" s="13"/>
      <c r="D101" s="11"/>
      <c r="E101" s="28"/>
      <c r="F101" s="28"/>
      <c r="K101" s="28"/>
      <c r="L101" s="28"/>
    </row>
    <row r="102" spans="1:12" x14ac:dyDescent="0.2">
      <c r="A102" s="7" t="s">
        <v>30</v>
      </c>
      <c r="B102" s="13"/>
      <c r="C102" s="13"/>
      <c r="D102" s="11"/>
      <c r="E102" s="28"/>
      <c r="F102" s="28"/>
      <c r="K102" s="62"/>
      <c r="L102" s="62"/>
    </row>
    <row r="103" spans="1:12" x14ac:dyDescent="0.2">
      <c r="A103" s="7" t="s">
        <v>31</v>
      </c>
      <c r="B103" s="13"/>
      <c r="C103" s="13"/>
      <c r="D103" s="11"/>
      <c r="E103" s="28"/>
      <c r="F103" s="28"/>
      <c r="K103" s="62"/>
      <c r="L103" s="62"/>
    </row>
    <row r="104" spans="1:12" x14ac:dyDescent="0.2">
      <c r="A104" s="7"/>
      <c r="B104" s="13"/>
      <c r="C104" s="13"/>
      <c r="D104" s="11"/>
      <c r="E104" s="28"/>
      <c r="F104" s="28"/>
      <c r="K104" s="62"/>
      <c r="L104" s="62"/>
    </row>
    <row r="105" spans="1:12" ht="13.5" thickBot="1" x14ac:dyDescent="0.25">
      <c r="A105" s="3"/>
      <c r="B105" s="22" t="s">
        <v>32</v>
      </c>
      <c r="C105" s="22"/>
      <c r="D105" s="46"/>
      <c r="E105" s="23">
        <f>SUM(E101:E103)</f>
        <v>0</v>
      </c>
      <c r="F105" s="23">
        <f>SUM(F101:F103)</f>
        <v>0</v>
      </c>
      <c r="K105" s="62"/>
      <c r="L105" s="62"/>
    </row>
    <row r="106" spans="1:12" ht="13.5" thickBot="1" x14ac:dyDescent="0.25">
      <c r="A106" s="3"/>
      <c r="B106" s="1"/>
      <c r="C106" s="1"/>
      <c r="D106" s="4"/>
      <c r="E106" s="28"/>
      <c r="F106" s="28"/>
      <c r="K106" s="62"/>
      <c r="L106" s="62"/>
    </row>
    <row r="107" spans="1:12" ht="14.25" thickTop="1" thickBot="1" x14ac:dyDescent="0.25">
      <c r="A107" s="16"/>
      <c r="B107" s="17"/>
      <c r="C107" s="17"/>
      <c r="D107" s="18" t="s">
        <v>85</v>
      </c>
      <c r="E107" s="27">
        <f>E105+E99+E52+AAn</f>
        <v>315560.87</v>
      </c>
      <c r="F107" s="27">
        <f>F105+F99+F52+_AAn1</f>
        <v>207963.32000000004</v>
      </c>
      <c r="G107" s="16"/>
      <c r="H107" s="17"/>
      <c r="I107" s="52" t="s">
        <v>90</v>
      </c>
      <c r="J107" s="52"/>
      <c r="K107" s="27">
        <f>K100+K93+K35+K27+K19+PDn</f>
        <v>202553.14</v>
      </c>
      <c r="L107" s="27">
        <f>L100+L93+L35+L27+L19+_PDn1</f>
        <v>208117.14</v>
      </c>
    </row>
    <row r="108" spans="1:12" ht="13.5" thickTop="1" x14ac:dyDescent="0.2">
      <c r="K108" s="1"/>
      <c r="L108" s="1"/>
    </row>
    <row r="109" spans="1:12" x14ac:dyDescent="0.2">
      <c r="K109" s="1"/>
      <c r="L109" s="1"/>
    </row>
    <row r="110" spans="1:12" x14ac:dyDescent="0.2">
      <c r="K110" s="1"/>
      <c r="L110" s="1"/>
    </row>
    <row r="111" spans="1:12" ht="13.5" thickBot="1" x14ac:dyDescent="0.25">
      <c r="K111" s="1"/>
      <c r="L111" s="1"/>
    </row>
    <row r="112" spans="1:12" x14ac:dyDescent="0.2">
      <c r="A112" s="67"/>
      <c r="B112" s="68"/>
      <c r="C112" s="68"/>
      <c r="D112" s="68"/>
      <c r="E112" s="68"/>
      <c r="F112" s="68"/>
      <c r="G112" s="69"/>
      <c r="K112" s="1"/>
      <c r="L112" s="1"/>
    </row>
    <row r="113" spans="1:12" x14ac:dyDescent="0.2">
      <c r="A113" s="78" t="s">
        <v>133</v>
      </c>
      <c r="B113" s="1"/>
      <c r="C113" s="1"/>
      <c r="D113" s="1"/>
      <c r="E113" s="1"/>
      <c r="F113" s="1"/>
      <c r="G113" s="71"/>
      <c r="K113" s="1"/>
      <c r="L113" s="1"/>
    </row>
    <row r="114" spans="1:12" x14ac:dyDescent="0.2">
      <c r="A114" s="78"/>
      <c r="B114" s="1"/>
      <c r="C114" s="1"/>
      <c r="D114" s="1"/>
      <c r="E114" s="1"/>
      <c r="F114" s="1"/>
      <c r="G114" s="71"/>
      <c r="K114" s="1"/>
      <c r="L114" s="1"/>
    </row>
    <row r="115" spans="1:12" x14ac:dyDescent="0.2">
      <c r="A115" s="78"/>
      <c r="B115" s="1"/>
      <c r="C115" s="1"/>
      <c r="D115" s="1"/>
      <c r="E115" s="2" t="s">
        <v>55</v>
      </c>
      <c r="F115" s="2" t="s">
        <v>55</v>
      </c>
      <c r="G115" s="71"/>
      <c r="K115" s="1"/>
      <c r="L115" s="1"/>
    </row>
    <row r="116" spans="1:12" x14ac:dyDescent="0.2">
      <c r="A116" s="70"/>
      <c r="B116" s="1"/>
      <c r="C116" s="1"/>
      <c r="D116" s="1"/>
      <c r="E116" s="9">
        <f>Anno</f>
        <v>2025</v>
      </c>
      <c r="F116" s="9">
        <f>AnnoPrec</f>
        <v>2024</v>
      </c>
      <c r="G116" s="71"/>
    </row>
    <row r="117" spans="1:12" x14ac:dyDescent="0.2">
      <c r="A117" s="117" t="s">
        <v>49</v>
      </c>
      <c r="B117" s="95"/>
      <c r="C117" s="95"/>
      <c r="D117" s="95"/>
      <c r="E117" s="79"/>
      <c r="F117" s="79"/>
      <c r="G117" s="71"/>
    </row>
    <row r="118" spans="1:12" x14ac:dyDescent="0.2">
      <c r="A118" s="117" t="s">
        <v>60</v>
      </c>
      <c r="B118" s="95"/>
      <c r="C118" s="95"/>
      <c r="D118" s="95"/>
      <c r="E118" s="80"/>
      <c r="F118" s="80"/>
      <c r="G118" s="71"/>
    </row>
    <row r="119" spans="1:12" x14ac:dyDescent="0.2">
      <c r="A119" s="72"/>
      <c r="B119" s="86" t="s">
        <v>131</v>
      </c>
      <c r="C119" s="86"/>
      <c r="D119" s="86"/>
      <c r="E119" s="81"/>
      <c r="F119" s="82"/>
      <c r="G119" s="71"/>
    </row>
    <row r="120" spans="1:12" x14ac:dyDescent="0.2">
      <c r="A120" s="72"/>
      <c r="B120" s="86" t="s">
        <v>132</v>
      </c>
      <c r="C120" s="86"/>
      <c r="D120" s="86"/>
      <c r="E120" s="81"/>
      <c r="F120" s="82"/>
      <c r="G120" s="71"/>
    </row>
    <row r="121" spans="1:12" x14ac:dyDescent="0.2">
      <c r="A121" s="117" t="s">
        <v>61</v>
      </c>
      <c r="B121" s="95"/>
      <c r="C121" s="95"/>
      <c r="D121" s="95"/>
      <c r="E121" s="82"/>
      <c r="F121" s="82"/>
      <c r="G121" s="71"/>
    </row>
    <row r="122" spans="1:12" x14ac:dyDescent="0.2">
      <c r="A122" s="72"/>
      <c r="B122" s="86" t="s">
        <v>131</v>
      </c>
      <c r="C122" s="86"/>
      <c r="D122" s="86"/>
      <c r="E122" s="81"/>
      <c r="F122" s="82"/>
      <c r="G122" s="71"/>
    </row>
    <row r="123" spans="1:12" x14ac:dyDescent="0.2">
      <c r="A123" s="72"/>
      <c r="B123" s="86" t="s">
        <v>132</v>
      </c>
      <c r="C123" s="86"/>
      <c r="D123" s="86"/>
      <c r="E123" s="81"/>
      <c r="F123" s="82"/>
      <c r="G123" s="71"/>
    </row>
    <row r="124" spans="1:12" x14ac:dyDescent="0.2">
      <c r="A124" s="117" t="s">
        <v>62</v>
      </c>
      <c r="B124" s="95"/>
      <c r="C124" s="95"/>
      <c r="D124" s="95"/>
      <c r="E124" s="82"/>
      <c r="F124" s="82"/>
      <c r="G124" s="71"/>
    </row>
    <row r="125" spans="1:12" x14ac:dyDescent="0.2">
      <c r="A125" s="117" t="s">
        <v>63</v>
      </c>
      <c r="B125" s="95"/>
      <c r="C125" s="95"/>
      <c r="D125" s="95"/>
      <c r="E125" s="82"/>
      <c r="F125" s="82"/>
      <c r="G125" s="71"/>
    </row>
    <row r="126" spans="1:12" x14ac:dyDescent="0.2">
      <c r="A126" s="72"/>
      <c r="B126" s="86" t="s">
        <v>131</v>
      </c>
      <c r="C126" s="86"/>
      <c r="D126" s="86"/>
      <c r="E126" s="81"/>
      <c r="F126" s="82"/>
      <c r="G126" s="71"/>
    </row>
    <row r="127" spans="1:12" x14ac:dyDescent="0.2">
      <c r="A127" s="72"/>
      <c r="B127" s="86" t="s">
        <v>132</v>
      </c>
      <c r="C127" s="86"/>
      <c r="D127" s="86"/>
      <c r="E127" s="81"/>
      <c r="F127" s="82"/>
      <c r="G127" s="71"/>
    </row>
    <row r="128" spans="1:12" x14ac:dyDescent="0.2">
      <c r="A128" s="117" t="s">
        <v>64</v>
      </c>
      <c r="B128" s="95"/>
      <c r="C128" s="95"/>
      <c r="D128" s="95"/>
      <c r="E128" s="82"/>
      <c r="F128" s="82"/>
      <c r="G128" s="71"/>
    </row>
    <row r="129" spans="1:7" x14ac:dyDescent="0.2">
      <c r="A129" s="72"/>
      <c r="B129" s="86" t="s">
        <v>131</v>
      </c>
      <c r="C129" s="86"/>
      <c r="D129" s="86"/>
      <c r="E129" s="81"/>
      <c r="F129" s="82"/>
      <c r="G129" s="71"/>
    </row>
    <row r="130" spans="1:7" x14ac:dyDescent="0.2">
      <c r="A130" s="72"/>
      <c r="B130" s="86" t="s">
        <v>132</v>
      </c>
      <c r="C130" s="86"/>
      <c r="D130" s="86"/>
      <c r="E130" s="81"/>
      <c r="F130" s="82"/>
      <c r="G130" s="71"/>
    </row>
    <row r="131" spans="1:7" x14ac:dyDescent="0.2">
      <c r="A131" s="118" t="s">
        <v>65</v>
      </c>
      <c r="B131" s="100"/>
      <c r="C131" s="100"/>
      <c r="D131" s="100"/>
      <c r="E131" s="82"/>
      <c r="F131" s="82"/>
      <c r="G131" s="71"/>
    </row>
    <row r="132" spans="1:7" x14ac:dyDescent="0.2">
      <c r="A132" s="73"/>
      <c r="B132" s="86" t="s">
        <v>131</v>
      </c>
      <c r="C132" s="86"/>
      <c r="D132" s="86"/>
      <c r="E132" s="81"/>
      <c r="F132" s="82"/>
      <c r="G132" s="71"/>
    </row>
    <row r="133" spans="1:7" x14ac:dyDescent="0.2">
      <c r="A133" s="73"/>
      <c r="B133" s="86" t="s">
        <v>132</v>
      </c>
      <c r="C133" s="86"/>
      <c r="D133" s="86"/>
      <c r="E133" s="81"/>
      <c r="F133" s="82"/>
      <c r="G133" s="71"/>
    </row>
    <row r="134" spans="1:7" x14ac:dyDescent="0.2">
      <c r="A134" s="117" t="s">
        <v>66</v>
      </c>
      <c r="B134" s="95"/>
      <c r="C134" s="95"/>
      <c r="D134" s="95"/>
      <c r="E134" s="82"/>
      <c r="F134" s="82"/>
      <c r="G134" s="71"/>
    </row>
    <row r="135" spans="1:7" x14ac:dyDescent="0.2">
      <c r="A135" s="72"/>
      <c r="B135" s="86" t="s">
        <v>131</v>
      </c>
      <c r="C135" s="86"/>
      <c r="D135" s="86"/>
      <c r="E135" s="81"/>
      <c r="F135" s="82"/>
      <c r="G135" s="71"/>
    </row>
    <row r="136" spans="1:7" x14ac:dyDescent="0.2">
      <c r="A136" s="72"/>
      <c r="B136" s="86" t="s">
        <v>132</v>
      </c>
      <c r="C136" s="86"/>
      <c r="D136" s="86"/>
      <c r="E136" s="81"/>
      <c r="F136" s="82"/>
      <c r="G136" s="71"/>
    </row>
    <row r="137" spans="1:7" x14ac:dyDescent="0.2">
      <c r="A137" s="120" t="s">
        <v>10</v>
      </c>
      <c r="B137" s="108"/>
      <c r="C137" s="108"/>
      <c r="D137" s="108"/>
      <c r="E137" s="82"/>
      <c r="F137" s="82"/>
      <c r="G137" s="71"/>
    </row>
    <row r="138" spans="1:7" x14ac:dyDescent="0.2">
      <c r="A138" s="74"/>
      <c r="B138" s="86" t="s">
        <v>131</v>
      </c>
      <c r="C138" s="86"/>
      <c r="D138" s="86"/>
      <c r="E138" s="81"/>
      <c r="F138" s="82"/>
      <c r="G138" s="71"/>
    </row>
    <row r="139" spans="1:7" x14ac:dyDescent="0.2">
      <c r="A139" s="74"/>
      <c r="B139" s="86" t="s">
        <v>132</v>
      </c>
      <c r="C139" s="86"/>
      <c r="D139" s="86"/>
      <c r="E139" s="81"/>
      <c r="F139" s="82"/>
      <c r="G139" s="71"/>
    </row>
    <row r="140" spans="1:7" x14ac:dyDescent="0.2">
      <c r="A140" s="117" t="s">
        <v>42</v>
      </c>
      <c r="B140" s="95"/>
      <c r="C140" s="95"/>
      <c r="D140" s="95"/>
      <c r="E140" s="82"/>
      <c r="F140" s="82"/>
      <c r="G140" s="71"/>
    </row>
    <row r="141" spans="1:7" x14ac:dyDescent="0.2">
      <c r="A141" s="70"/>
      <c r="B141" s="86" t="s">
        <v>131</v>
      </c>
      <c r="C141" s="86"/>
      <c r="D141" s="86"/>
      <c r="E141" s="81"/>
      <c r="F141" s="82"/>
      <c r="G141" s="71"/>
    </row>
    <row r="142" spans="1:7" x14ac:dyDescent="0.2">
      <c r="A142" s="70"/>
      <c r="B142" s="86" t="s">
        <v>132</v>
      </c>
      <c r="C142" s="86"/>
      <c r="D142" s="86"/>
      <c r="E142" s="81"/>
      <c r="F142" s="82"/>
      <c r="G142" s="71"/>
    </row>
    <row r="143" spans="1:7" x14ac:dyDescent="0.2">
      <c r="A143" s="70"/>
      <c r="B143" s="1"/>
      <c r="C143" s="1"/>
      <c r="D143" s="1"/>
      <c r="E143" s="82"/>
      <c r="F143" s="82"/>
      <c r="G143" s="71"/>
    </row>
    <row r="144" spans="1:7" x14ac:dyDescent="0.2">
      <c r="A144" s="119" t="s">
        <v>50</v>
      </c>
      <c r="B144" s="105"/>
      <c r="C144" s="105"/>
      <c r="D144" s="105"/>
      <c r="E144" s="82"/>
      <c r="F144" s="82"/>
      <c r="G144" s="71"/>
    </row>
    <row r="145" spans="1:7" x14ac:dyDescent="0.2">
      <c r="A145" s="117" t="s">
        <v>68</v>
      </c>
      <c r="B145" s="95"/>
      <c r="C145" s="95"/>
      <c r="D145" s="95"/>
      <c r="E145" s="82"/>
      <c r="F145" s="82">
        <v>0</v>
      </c>
      <c r="G145" s="71"/>
    </row>
    <row r="146" spans="1:7" x14ac:dyDescent="0.2">
      <c r="A146" s="72"/>
      <c r="B146" s="86" t="s">
        <v>131</v>
      </c>
      <c r="C146" s="86"/>
      <c r="D146" s="86"/>
      <c r="E146" s="81"/>
      <c r="F146" s="82"/>
      <c r="G146" s="71"/>
    </row>
    <row r="147" spans="1:7" x14ac:dyDescent="0.2">
      <c r="A147" s="72"/>
      <c r="B147" s="86" t="s">
        <v>132</v>
      </c>
      <c r="C147" s="86"/>
      <c r="D147" s="86"/>
      <c r="E147" s="81"/>
      <c r="F147" s="82"/>
      <c r="G147" s="71"/>
    </row>
    <row r="148" spans="1:7" x14ac:dyDescent="0.2">
      <c r="A148" s="117" t="s">
        <v>17</v>
      </c>
      <c r="B148" s="95"/>
      <c r="C148" s="95"/>
      <c r="D148" s="95"/>
      <c r="E148" s="82">
        <v>0</v>
      </c>
      <c r="F148" s="82">
        <v>156.4</v>
      </c>
      <c r="G148" s="71"/>
    </row>
    <row r="149" spans="1:7" x14ac:dyDescent="0.2">
      <c r="A149" s="72"/>
      <c r="B149" s="86" t="s">
        <v>131</v>
      </c>
      <c r="C149" s="86"/>
      <c r="D149" s="86"/>
      <c r="E149" s="81"/>
      <c r="F149" s="82"/>
      <c r="G149" s="71"/>
    </row>
    <row r="150" spans="1:7" x14ac:dyDescent="0.2">
      <c r="A150" s="72"/>
      <c r="B150" s="86" t="s">
        <v>132</v>
      </c>
      <c r="C150" s="86"/>
      <c r="D150" s="86"/>
      <c r="E150" s="81"/>
      <c r="F150" s="82"/>
      <c r="G150" s="71"/>
    </row>
    <row r="151" spans="1:7" x14ac:dyDescent="0.2">
      <c r="A151" s="117" t="s">
        <v>69</v>
      </c>
      <c r="B151" s="95"/>
      <c r="C151" s="95"/>
      <c r="D151" s="95"/>
      <c r="E151" s="82">
        <v>0</v>
      </c>
      <c r="F151" s="82">
        <v>772.24</v>
      </c>
      <c r="G151" s="71"/>
    </row>
    <row r="152" spans="1:7" x14ac:dyDescent="0.2">
      <c r="A152" s="72"/>
      <c r="B152" s="86" t="s">
        <v>131</v>
      </c>
      <c r="C152" s="86"/>
      <c r="D152" s="86"/>
      <c r="E152" s="81"/>
      <c r="F152" s="82"/>
      <c r="G152" s="71"/>
    </row>
    <row r="153" spans="1:7" x14ac:dyDescent="0.2">
      <c r="A153" s="72"/>
      <c r="B153" s="86" t="s">
        <v>132</v>
      </c>
      <c r="C153" s="86"/>
      <c r="D153" s="86"/>
      <c r="E153" s="81"/>
      <c r="F153" s="82"/>
      <c r="G153" s="71"/>
    </row>
    <row r="154" spans="1:7" x14ac:dyDescent="0.2">
      <c r="A154" s="117" t="s">
        <v>91</v>
      </c>
      <c r="B154" s="95"/>
      <c r="C154" s="95"/>
      <c r="D154" s="95"/>
      <c r="E154" s="82"/>
      <c r="F154" s="82"/>
      <c r="G154" s="71"/>
    </row>
    <row r="155" spans="1:7" x14ac:dyDescent="0.2">
      <c r="A155" s="72"/>
      <c r="B155" s="86" t="s">
        <v>131</v>
      </c>
      <c r="C155" s="86"/>
      <c r="D155" s="86"/>
      <c r="E155" s="81"/>
      <c r="F155" s="82"/>
      <c r="G155" s="71"/>
    </row>
    <row r="156" spans="1:7" x14ac:dyDescent="0.2">
      <c r="A156" s="72"/>
      <c r="B156" s="86" t="s">
        <v>132</v>
      </c>
      <c r="C156" s="86"/>
      <c r="D156" s="86"/>
      <c r="E156" s="81"/>
      <c r="F156" s="82"/>
      <c r="G156" s="71"/>
    </row>
    <row r="157" spans="1:7" x14ac:dyDescent="0.2">
      <c r="A157" s="117" t="s">
        <v>70</v>
      </c>
      <c r="B157" s="95"/>
      <c r="C157" s="95"/>
      <c r="D157" s="95"/>
      <c r="E157" s="82"/>
      <c r="F157" s="82"/>
      <c r="G157" s="71"/>
    </row>
    <row r="158" spans="1:7" x14ac:dyDescent="0.2">
      <c r="A158" s="72"/>
      <c r="B158" s="86" t="s">
        <v>131</v>
      </c>
      <c r="C158" s="86"/>
      <c r="D158" s="86"/>
      <c r="E158" s="81"/>
      <c r="F158" s="82"/>
      <c r="G158" s="71"/>
    </row>
    <row r="159" spans="1:7" x14ac:dyDescent="0.2">
      <c r="A159" s="72"/>
      <c r="B159" s="86" t="s">
        <v>132</v>
      </c>
      <c r="C159" s="86"/>
      <c r="D159" s="86"/>
      <c r="E159" s="81"/>
      <c r="F159" s="82"/>
      <c r="G159" s="71"/>
    </row>
    <row r="160" spans="1:7" x14ac:dyDescent="0.2">
      <c r="A160" s="118" t="s">
        <v>0</v>
      </c>
      <c r="B160" s="100"/>
      <c r="C160" s="100"/>
      <c r="D160" s="100"/>
      <c r="E160" s="82"/>
      <c r="F160" s="82"/>
      <c r="G160" s="71"/>
    </row>
    <row r="161" spans="1:7" x14ac:dyDescent="0.2">
      <c r="A161" s="73"/>
      <c r="B161" s="86" t="s">
        <v>131</v>
      </c>
      <c r="C161" s="86"/>
      <c r="D161" s="86"/>
      <c r="E161" s="81"/>
      <c r="F161" s="82"/>
      <c r="G161" s="71"/>
    </row>
    <row r="162" spans="1:7" x14ac:dyDescent="0.2">
      <c r="A162" s="73"/>
      <c r="B162" s="86" t="s">
        <v>132</v>
      </c>
      <c r="C162" s="86"/>
      <c r="D162" s="86"/>
      <c r="E162" s="81"/>
      <c r="F162" s="82"/>
      <c r="G162" s="71"/>
    </row>
    <row r="163" spans="1:7" x14ac:dyDescent="0.2">
      <c r="A163" s="117" t="s">
        <v>1</v>
      </c>
      <c r="B163" s="95"/>
      <c r="C163" s="95"/>
      <c r="D163" s="95"/>
      <c r="E163" s="82"/>
      <c r="F163" s="82"/>
      <c r="G163" s="71"/>
    </row>
    <row r="164" spans="1:7" x14ac:dyDescent="0.2">
      <c r="A164" s="70"/>
      <c r="B164" s="86" t="s">
        <v>131</v>
      </c>
      <c r="C164" s="86"/>
      <c r="D164" s="86"/>
      <c r="E164" s="81"/>
      <c r="F164" s="82"/>
      <c r="G164" s="71"/>
    </row>
    <row r="165" spans="1:7" x14ac:dyDescent="0.2">
      <c r="A165" s="70"/>
      <c r="B165" s="86" t="s">
        <v>132</v>
      </c>
      <c r="C165" s="86"/>
      <c r="D165" s="86"/>
      <c r="E165" s="83"/>
      <c r="F165" s="84"/>
      <c r="G165" s="71"/>
    </row>
    <row r="166" spans="1:7" ht="13.5" thickBot="1" x14ac:dyDescent="0.25">
      <c r="A166" s="75"/>
      <c r="B166" s="76"/>
      <c r="C166" s="76"/>
      <c r="D166" s="76"/>
      <c r="E166" s="76"/>
      <c r="F166" s="76"/>
      <c r="G166" s="77"/>
    </row>
  </sheetData>
  <mergeCells count="156">
    <mergeCell ref="A1:L1"/>
    <mergeCell ref="B164:D164"/>
    <mergeCell ref="B165:D165"/>
    <mergeCell ref="B158:D158"/>
    <mergeCell ref="B159:D159"/>
    <mergeCell ref="B162:D162"/>
    <mergeCell ref="B161:D161"/>
    <mergeCell ref="A160:D160"/>
    <mergeCell ref="A163:D163"/>
    <mergeCell ref="B146:D146"/>
    <mergeCell ref="B135:D135"/>
    <mergeCell ref="B136:D136"/>
    <mergeCell ref="B138:D138"/>
    <mergeCell ref="B139:D139"/>
    <mergeCell ref="A137:D137"/>
    <mergeCell ref="B147:D147"/>
    <mergeCell ref="A154:D154"/>
    <mergeCell ref="A157:D157"/>
    <mergeCell ref="B152:D152"/>
    <mergeCell ref="B153:D153"/>
    <mergeCell ref="B155:D155"/>
    <mergeCell ref="B156:D156"/>
    <mergeCell ref="A140:D140"/>
    <mergeCell ref="A144:D144"/>
    <mergeCell ref="A145:D145"/>
    <mergeCell ref="B141:D141"/>
    <mergeCell ref="B142:D142"/>
    <mergeCell ref="A151:D151"/>
    <mergeCell ref="B149:D149"/>
    <mergeCell ref="B150:D150"/>
    <mergeCell ref="A148:D148"/>
    <mergeCell ref="A125:D125"/>
    <mergeCell ref="A128:D128"/>
    <mergeCell ref="A131:D131"/>
    <mergeCell ref="A134:D134"/>
    <mergeCell ref="B132:D132"/>
    <mergeCell ref="B133:D133"/>
    <mergeCell ref="B126:D126"/>
    <mergeCell ref="B127:D127"/>
    <mergeCell ref="B129:D129"/>
    <mergeCell ref="B130:D130"/>
    <mergeCell ref="A117:D117"/>
    <mergeCell ref="A118:D118"/>
    <mergeCell ref="A121:D121"/>
    <mergeCell ref="A124:D124"/>
    <mergeCell ref="B119:D119"/>
    <mergeCell ref="B120:D120"/>
    <mergeCell ref="B122:D122"/>
    <mergeCell ref="B123:D123"/>
    <mergeCell ref="G57:J57"/>
    <mergeCell ref="G58:J58"/>
    <mergeCell ref="G60:J60"/>
    <mergeCell ref="G61:J61"/>
    <mergeCell ref="G89:J89"/>
    <mergeCell ref="G63:J63"/>
    <mergeCell ref="G64:J64"/>
    <mergeCell ref="G66:J66"/>
    <mergeCell ref="G67:J67"/>
    <mergeCell ref="G70:J70"/>
    <mergeCell ref="A67:D67"/>
    <mergeCell ref="A73:D73"/>
    <mergeCell ref="A74:D74"/>
    <mergeCell ref="A76:D76"/>
    <mergeCell ref="A68:D68"/>
    <mergeCell ref="A70:D70"/>
    <mergeCell ref="A71:D71"/>
    <mergeCell ref="A57:D57"/>
    <mergeCell ref="A54:D54"/>
    <mergeCell ref="A58:D58"/>
    <mergeCell ref="A59:D59"/>
    <mergeCell ref="A60:D60"/>
    <mergeCell ref="A61:D61"/>
    <mergeCell ref="G52:J52"/>
    <mergeCell ref="G54:J54"/>
    <mergeCell ref="A47:D47"/>
    <mergeCell ref="A48:D48"/>
    <mergeCell ref="G47:J47"/>
    <mergeCell ref="G59:J59"/>
    <mergeCell ref="G55:J55"/>
    <mergeCell ref="A49:D49"/>
    <mergeCell ref="B52:D52"/>
    <mergeCell ref="A56:D56"/>
    <mergeCell ref="A44:D44"/>
    <mergeCell ref="G44:J44"/>
    <mergeCell ref="G62:J62"/>
    <mergeCell ref="G48:J48"/>
    <mergeCell ref="G49:J49"/>
    <mergeCell ref="A45:D45"/>
    <mergeCell ref="A46:D46"/>
    <mergeCell ref="G45:J45"/>
    <mergeCell ref="G46:J46"/>
    <mergeCell ref="G51:J51"/>
    <mergeCell ref="A40:D40"/>
    <mergeCell ref="G41:J41"/>
    <mergeCell ref="A41:D41"/>
    <mergeCell ref="A42:D42"/>
    <mergeCell ref="G40:J40"/>
    <mergeCell ref="A43:D43"/>
    <mergeCell ref="G43:J43"/>
    <mergeCell ref="A36:D36"/>
    <mergeCell ref="G37:J37"/>
    <mergeCell ref="A37:D37"/>
    <mergeCell ref="G38:J38"/>
    <mergeCell ref="A38:D38"/>
    <mergeCell ref="A39:D39"/>
    <mergeCell ref="G31:J31"/>
    <mergeCell ref="A31:D31"/>
    <mergeCell ref="G32:J32"/>
    <mergeCell ref="G33:J33"/>
    <mergeCell ref="G34:J34"/>
    <mergeCell ref="G35:J35"/>
    <mergeCell ref="A25:D25"/>
    <mergeCell ref="G27:J27"/>
    <mergeCell ref="A26:D26"/>
    <mergeCell ref="G25:J25"/>
    <mergeCell ref="A30:D30"/>
    <mergeCell ref="A27:D27"/>
    <mergeCell ref="G29:J29"/>
    <mergeCell ref="A28:D28"/>
    <mergeCell ref="A29:D29"/>
    <mergeCell ref="A19:D19"/>
    <mergeCell ref="H19:J19"/>
    <mergeCell ref="G24:J24"/>
    <mergeCell ref="A24:D24"/>
    <mergeCell ref="A20:D20"/>
    <mergeCell ref="G21:J21"/>
    <mergeCell ref="A21:D21"/>
    <mergeCell ref="G23:J23"/>
    <mergeCell ref="A15:D15"/>
    <mergeCell ref="G15:J15"/>
    <mergeCell ref="A16:D16"/>
    <mergeCell ref="G16:J16"/>
    <mergeCell ref="A17:D17"/>
    <mergeCell ref="A18:D18"/>
    <mergeCell ref="A12:D12"/>
    <mergeCell ref="G12:J12"/>
    <mergeCell ref="A13:D13"/>
    <mergeCell ref="G13:J13"/>
    <mergeCell ref="A14:D14"/>
    <mergeCell ref="G14:J14"/>
    <mergeCell ref="A8:D8"/>
    <mergeCell ref="A9:D9"/>
    <mergeCell ref="G9:J9"/>
    <mergeCell ref="A10:D10"/>
    <mergeCell ref="G10:J10"/>
    <mergeCell ref="G11:J11"/>
    <mergeCell ref="A77:D77"/>
    <mergeCell ref="A79:D79"/>
    <mergeCell ref="A80:D80"/>
    <mergeCell ref="A2:L2"/>
    <mergeCell ref="A4:D4"/>
    <mergeCell ref="G4:J4"/>
    <mergeCell ref="A5:D5"/>
    <mergeCell ref="G5:J5"/>
    <mergeCell ref="A7:D7"/>
    <mergeCell ref="G7:J7"/>
  </mergeCells>
  <phoneticPr fontId="0" type="noConversion"/>
  <pageMargins left="0.9055118110236221" right="0.86614173228346458" top="1.0629921259842521" bottom="0.98425196850393704" header="0.51181102362204722" footer="0.51181102362204722"/>
  <pageSetup paperSize="9" scale="70" fitToHeight="0" orientation="landscape" useFirstPageNumber="1" horizontalDpi="300" verticalDpi="300" r:id="rId1"/>
  <headerFooter alignWithMargins="0"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10DC-5E7E-4639-B48A-AE98914AE150}">
  <dimension ref="A1:L51"/>
  <sheetViews>
    <sheetView tabSelected="1" zoomScale="75" workbookViewId="0">
      <selection sqref="A1:L1"/>
    </sheetView>
  </sheetViews>
  <sheetFormatPr defaultRowHeight="12.75" x14ac:dyDescent="0.2"/>
  <cols>
    <col min="4" max="4" width="24.42578125" customWidth="1"/>
    <col min="5" max="5" width="19.5703125" customWidth="1"/>
    <col min="6" max="6" width="19.140625" customWidth="1"/>
    <col min="10" max="10" width="23.28515625" customWidth="1"/>
    <col min="11" max="11" width="20.42578125" customWidth="1"/>
    <col min="12" max="12" width="19.7109375" customWidth="1"/>
  </cols>
  <sheetData>
    <row r="1" spans="1:12" ht="18.75" x14ac:dyDescent="0.3">
      <c r="A1" s="128" t="str">
        <f>RagSoc</f>
        <v>Ordine dei Dottori Commercialisti e degli Esperti Contabili di Trieste</v>
      </c>
      <c r="B1" s="128"/>
      <c r="C1" s="128"/>
      <c r="D1" s="128"/>
      <c r="E1" s="128"/>
      <c r="F1" s="99"/>
      <c r="G1" s="99"/>
      <c r="H1" s="99"/>
      <c r="I1" s="99"/>
      <c r="J1" s="99"/>
      <c r="K1" s="99"/>
      <c r="L1" s="99"/>
    </row>
    <row r="2" spans="1:12" ht="18" x14ac:dyDescent="0.25">
      <c r="A2" s="88" t="s">
        <v>96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4" spans="1:12" x14ac:dyDescent="0.2">
      <c r="A4" s="90" t="s">
        <v>48</v>
      </c>
      <c r="B4" s="90"/>
      <c r="C4" s="90"/>
      <c r="D4" s="90"/>
      <c r="E4" s="2" t="s">
        <v>55</v>
      </c>
      <c r="F4" s="2" t="s">
        <v>55</v>
      </c>
      <c r="G4" s="90" t="s">
        <v>56</v>
      </c>
      <c r="H4" s="90"/>
      <c r="I4" s="90"/>
      <c r="J4" s="90"/>
      <c r="K4" s="43" t="s">
        <v>55</v>
      </c>
      <c r="L4" s="43" t="s">
        <v>55</v>
      </c>
    </row>
    <row r="5" spans="1:12" x14ac:dyDescent="0.2">
      <c r="A5" s="91"/>
      <c r="B5" s="92"/>
      <c r="C5" s="92"/>
      <c r="D5" s="93"/>
      <c r="E5" s="9">
        <f>Anno</f>
        <v>2025</v>
      </c>
      <c r="F5" s="9">
        <f>AnnoPrec</f>
        <v>2024</v>
      </c>
      <c r="G5" s="91"/>
      <c r="H5" s="92"/>
      <c r="I5" s="92"/>
      <c r="J5" s="93"/>
      <c r="K5" s="44">
        <f>E5</f>
        <v>2025</v>
      </c>
      <c r="L5" s="44">
        <f>F5</f>
        <v>2024</v>
      </c>
    </row>
    <row r="6" spans="1:12" x14ac:dyDescent="0.2">
      <c r="A6" s="8"/>
      <c r="B6" s="6"/>
      <c r="C6" s="6"/>
      <c r="D6" s="10"/>
      <c r="E6" s="34"/>
      <c r="F6" s="35"/>
      <c r="G6" s="6"/>
      <c r="H6" s="6"/>
      <c r="I6" s="6"/>
      <c r="J6" s="6"/>
      <c r="K6" s="24"/>
      <c r="L6" s="24"/>
    </row>
    <row r="7" spans="1:12" x14ac:dyDescent="0.2">
      <c r="A7" s="94" t="s">
        <v>57</v>
      </c>
      <c r="B7" s="95"/>
      <c r="C7" s="95"/>
      <c r="D7" s="96"/>
      <c r="E7" s="25"/>
      <c r="F7" s="36"/>
      <c r="G7" s="95" t="s">
        <v>86</v>
      </c>
      <c r="H7" s="95"/>
      <c r="I7" s="95"/>
      <c r="J7" s="95"/>
      <c r="K7" s="26">
        <f>PAn</f>
        <v>0</v>
      </c>
      <c r="L7" s="31">
        <f>_PAn1</f>
        <v>0</v>
      </c>
    </row>
    <row r="8" spans="1:12" x14ac:dyDescent="0.2">
      <c r="A8" s="94" t="s">
        <v>58</v>
      </c>
      <c r="B8" s="95"/>
      <c r="C8" s="95"/>
      <c r="D8" s="96"/>
      <c r="E8" s="25">
        <f>AAn</f>
        <v>0</v>
      </c>
      <c r="F8" s="36">
        <f>_AAn1</f>
        <v>0</v>
      </c>
      <c r="G8" s="13"/>
      <c r="H8" s="13"/>
      <c r="I8" s="13"/>
      <c r="J8" s="13"/>
      <c r="K8" s="26"/>
      <c r="L8" s="31"/>
    </row>
    <row r="9" spans="1:12" x14ac:dyDescent="0.2">
      <c r="A9" s="94"/>
      <c r="B9" s="95"/>
      <c r="C9" s="95"/>
      <c r="D9" s="96"/>
      <c r="E9" s="25"/>
      <c r="F9" s="36"/>
      <c r="G9" s="100" t="s">
        <v>33</v>
      </c>
      <c r="H9" s="100"/>
      <c r="I9" s="100"/>
      <c r="J9" s="100"/>
      <c r="K9" s="26">
        <f>PAIn</f>
        <v>199049.76</v>
      </c>
      <c r="L9" s="31">
        <f>PAIn1</f>
        <v>0</v>
      </c>
    </row>
    <row r="10" spans="1:12" x14ac:dyDescent="0.2">
      <c r="A10" s="94" t="s">
        <v>59</v>
      </c>
      <c r="B10" s="95"/>
      <c r="C10" s="95"/>
      <c r="D10" s="96"/>
      <c r="E10" s="26">
        <f>ABn</f>
        <v>0</v>
      </c>
      <c r="F10" s="31">
        <f>_ABn1</f>
        <v>0</v>
      </c>
      <c r="G10" s="100" t="s">
        <v>19</v>
      </c>
      <c r="H10" s="100"/>
      <c r="I10" s="100"/>
      <c r="J10" s="100"/>
      <c r="K10" s="26">
        <f>PAIIn</f>
        <v>0</v>
      </c>
      <c r="L10" s="31">
        <f>PAIIn1</f>
        <v>0</v>
      </c>
    </row>
    <row r="11" spans="1:12" x14ac:dyDescent="0.2">
      <c r="A11" s="7"/>
      <c r="B11" s="13"/>
      <c r="C11" s="13"/>
      <c r="D11" s="11"/>
      <c r="E11" s="26"/>
      <c r="F11" s="31"/>
      <c r="G11" s="100" t="s">
        <v>34</v>
      </c>
      <c r="H11" s="100"/>
      <c r="I11" s="100"/>
      <c r="J11" s="100"/>
      <c r="K11" s="26">
        <f>PAIIIn</f>
        <v>0</v>
      </c>
      <c r="L11" s="31">
        <f>PAIIIn1</f>
        <v>0</v>
      </c>
    </row>
    <row r="12" spans="1:12" x14ac:dyDescent="0.2">
      <c r="A12" s="94" t="s">
        <v>49</v>
      </c>
      <c r="B12" s="95"/>
      <c r="C12" s="95"/>
      <c r="D12" s="96"/>
      <c r="E12" s="26">
        <f>ABI1n+ABI2n+ABI3n+ABI4n+ABI5n+ABI6n+ABI8n+ABI9n</f>
        <v>0</v>
      </c>
      <c r="F12" s="26">
        <f>ABI1n1+ABI2n1+ABI3n1+ABI4n1+ABI5n1+ABI6n1+ABI8n1+ABI9n1</f>
        <v>0</v>
      </c>
      <c r="G12" s="100" t="s">
        <v>92</v>
      </c>
      <c r="H12" s="100"/>
      <c r="I12" s="100"/>
      <c r="J12" s="100"/>
      <c r="K12" s="26">
        <f>PAIVn</f>
        <v>0</v>
      </c>
      <c r="L12" s="31">
        <f>PAIVn1</f>
        <v>0</v>
      </c>
    </row>
    <row r="13" spans="1:12" x14ac:dyDescent="0.2">
      <c r="A13" s="85" t="s">
        <v>127</v>
      </c>
      <c r="B13" s="86"/>
      <c r="C13" s="86"/>
      <c r="D13" s="87"/>
      <c r="E13" s="26">
        <f>ABI1an+ABI2an+ABI3an+ABI4an+ABI5an+ABI6an+ABI8an+ABI9an</f>
        <v>0</v>
      </c>
      <c r="F13" s="26">
        <f>ABI1an1+ABI2an1+ABI3an1+ABI4an1+ABI5an1+ABI6an1+ABI8an1+ABI9an1</f>
        <v>0</v>
      </c>
      <c r="G13" s="21"/>
      <c r="H13" s="21"/>
      <c r="I13" s="21"/>
      <c r="J13" s="21"/>
      <c r="K13" s="26"/>
      <c r="L13" s="31"/>
    </row>
    <row r="14" spans="1:12" x14ac:dyDescent="0.2">
      <c r="A14" s="85" t="s">
        <v>130</v>
      </c>
      <c r="B14" s="86"/>
      <c r="C14" s="86"/>
      <c r="D14" s="87"/>
      <c r="E14" s="26">
        <f>ABI1bn+ABI2bn+ABI3bn+ABI4bn+ABI5bn+ABI6bn+ABI8bn+ABI9bn</f>
        <v>0</v>
      </c>
      <c r="F14" s="26">
        <f>ABI1bn1+ABI2bn1+ABI3bn1+ABI4bn1+ABI5bn1+ABI6bn1+ABI8bn1+ABI9bn1</f>
        <v>0</v>
      </c>
      <c r="G14" s="21"/>
      <c r="H14" s="21"/>
      <c r="I14" s="21"/>
      <c r="J14" s="21"/>
      <c r="K14" s="26"/>
      <c r="L14" s="31"/>
    </row>
    <row r="15" spans="1:12" x14ac:dyDescent="0.2">
      <c r="A15" s="94"/>
      <c r="B15" s="95"/>
      <c r="C15" s="95"/>
      <c r="D15" s="96"/>
      <c r="E15" s="26"/>
      <c r="F15" s="31"/>
      <c r="G15" s="100" t="s">
        <v>9</v>
      </c>
      <c r="H15" s="100"/>
      <c r="I15" s="100"/>
      <c r="J15" s="100"/>
      <c r="K15" s="26">
        <f>PAVn</f>
        <v>0</v>
      </c>
      <c r="L15" s="31">
        <f>PAVn1</f>
        <v>0</v>
      </c>
    </row>
    <row r="16" spans="1:12" x14ac:dyDescent="0.2">
      <c r="A16" s="104" t="s">
        <v>50</v>
      </c>
      <c r="B16" s="105"/>
      <c r="C16" s="105"/>
      <c r="D16" s="106"/>
      <c r="E16" s="26">
        <f>ABII1n+ABII2n+ABII3n+ABII4n+ABII5n+ABII6n+ABII7n</f>
        <v>0</v>
      </c>
      <c r="F16" s="26">
        <f>ABII1n1+ABII2n1+ABII3n1+ABII4n1+ABII5n1+ABII6n1+ABII7n1</f>
        <v>928.64</v>
      </c>
      <c r="G16" s="95" t="s">
        <v>38</v>
      </c>
      <c r="H16" s="95"/>
      <c r="I16" s="95"/>
      <c r="J16" s="95"/>
      <c r="K16" s="26">
        <f>PAVIn</f>
        <v>0</v>
      </c>
      <c r="L16" s="31">
        <f>PAVIn1</f>
        <v>0</v>
      </c>
    </row>
    <row r="17" spans="1:12" x14ac:dyDescent="0.2">
      <c r="A17" s="125" t="s">
        <v>128</v>
      </c>
      <c r="B17" s="126"/>
      <c r="C17" s="126"/>
      <c r="D17" s="127"/>
      <c r="E17" s="26">
        <f>ABII1an+ABII2an+ABII3an+ABII4an+ABII5an+ABII6an+ABII7an</f>
        <v>0</v>
      </c>
      <c r="F17" s="26">
        <f>ABII1an1+ABII2an1+ABII3an1+ABII4an1+ABII5an1+ABII6an1+ABII7an1</f>
        <v>0</v>
      </c>
      <c r="G17" s="13"/>
      <c r="H17" s="13"/>
      <c r="I17" s="13"/>
      <c r="J17" s="13"/>
      <c r="K17" s="26"/>
      <c r="L17" s="31"/>
    </row>
    <row r="18" spans="1:12" x14ac:dyDescent="0.2">
      <c r="A18" s="125" t="s">
        <v>129</v>
      </c>
      <c r="B18" s="126"/>
      <c r="C18" s="126"/>
      <c r="D18" s="127"/>
      <c r="E18" s="26">
        <f>ABII1bn+ABII2bn+ABII3bn+ABII4bn+ABII5bn+ABII6bn+ABII7bn</f>
        <v>0</v>
      </c>
      <c r="F18" s="26">
        <f>ABII1bn1+ABII2bn1+ABII3bn1+ABII4bn1+ABII5bn1+ABII6bn1+ABII7bn1</f>
        <v>0</v>
      </c>
      <c r="G18" s="13"/>
      <c r="H18" s="13"/>
      <c r="I18" s="13"/>
      <c r="J18" s="13"/>
      <c r="K18" s="26"/>
      <c r="L18" s="31"/>
    </row>
    <row r="19" spans="1:12" x14ac:dyDescent="0.2">
      <c r="A19" s="94"/>
      <c r="B19" s="95"/>
      <c r="C19" s="95"/>
      <c r="D19" s="96"/>
      <c r="E19" s="26"/>
      <c r="F19" s="31"/>
      <c r="G19" s="95" t="s">
        <v>37</v>
      </c>
      <c r="H19" s="95"/>
      <c r="I19" s="95"/>
      <c r="J19" s="95"/>
      <c r="K19" s="26">
        <f>PAVIIn</f>
        <v>0</v>
      </c>
      <c r="L19" s="31">
        <f>PAVIIn1</f>
        <v>0</v>
      </c>
    </row>
    <row r="20" spans="1:12" x14ac:dyDescent="0.2">
      <c r="A20" s="3" t="s">
        <v>134</v>
      </c>
      <c r="B20" s="1"/>
      <c r="C20" s="14"/>
      <c r="D20" s="4"/>
      <c r="E20" s="26">
        <f>'Stato Patrimoniale (dettaglio)'!E50</f>
        <v>0</v>
      </c>
      <c r="F20" s="31">
        <f>'Stato Patrimoniale (dettaglio)'!F50</f>
        <v>2976</v>
      </c>
      <c r="G20" s="95" t="s">
        <v>35</v>
      </c>
      <c r="H20" s="95"/>
      <c r="I20" s="95"/>
      <c r="J20" s="95"/>
      <c r="K20" s="26">
        <f>PAVIIIn</f>
        <v>0</v>
      </c>
      <c r="L20" s="31">
        <f>PAVIIIn1</f>
        <v>169417.31</v>
      </c>
    </row>
    <row r="21" spans="1:12" x14ac:dyDescent="0.2">
      <c r="A21" s="51"/>
      <c r="B21" s="58"/>
      <c r="C21" s="60"/>
      <c r="D21" s="59"/>
      <c r="E21" s="26"/>
      <c r="F21" s="31"/>
      <c r="G21" s="1" t="s">
        <v>36</v>
      </c>
      <c r="H21" s="1"/>
      <c r="I21" s="1"/>
      <c r="J21" s="1"/>
      <c r="K21" s="26">
        <f>PAIXn</f>
        <v>0</v>
      </c>
      <c r="L21" s="31">
        <f>PAIXn1</f>
        <v>0</v>
      </c>
    </row>
    <row r="22" spans="1:12" x14ac:dyDescent="0.2">
      <c r="A22" s="122"/>
      <c r="B22" s="123"/>
      <c r="C22" s="123"/>
      <c r="D22" s="124"/>
      <c r="E22" s="26"/>
      <c r="F22" s="31"/>
      <c r="G22" s="1"/>
      <c r="H22" s="1"/>
      <c r="I22" s="1"/>
      <c r="J22" s="1"/>
      <c r="K22" s="25"/>
      <c r="L22" s="36"/>
    </row>
    <row r="23" spans="1:12" ht="13.5" thickBot="1" x14ac:dyDescent="0.25">
      <c r="A23" s="94"/>
      <c r="B23" s="95"/>
      <c r="C23" s="95"/>
      <c r="D23" s="96"/>
      <c r="E23" s="25"/>
      <c r="F23" s="36"/>
      <c r="G23" s="1"/>
      <c r="H23" s="102" t="s">
        <v>40</v>
      </c>
      <c r="I23" s="102"/>
      <c r="J23" s="102"/>
      <c r="K23" s="37">
        <f>'Stato Patrimoniale (dettaglio)'!K19</f>
        <v>199049.76</v>
      </c>
      <c r="L23" s="38">
        <f>'Stato Patrimoniale (dettaglio)'!L19</f>
        <v>169417.31</v>
      </c>
    </row>
    <row r="24" spans="1:12" ht="13.5" customHeight="1" thickBot="1" x14ac:dyDescent="0.25">
      <c r="A24" s="3"/>
      <c r="B24" s="102" t="s">
        <v>76</v>
      </c>
      <c r="C24" s="102"/>
      <c r="D24" s="103"/>
      <c r="E24" s="37">
        <f>'Stato Patrimoniale (dettaglio)'!E52</f>
        <v>0</v>
      </c>
      <c r="F24" s="37">
        <f>'Stato Patrimoniale (dettaglio)'!F52</f>
        <v>3904.64</v>
      </c>
      <c r="G24" s="1"/>
      <c r="H24" s="1"/>
      <c r="I24" s="1"/>
      <c r="J24" s="1"/>
      <c r="K24" s="25"/>
      <c r="L24" s="36"/>
    </row>
    <row r="25" spans="1:12" x14ac:dyDescent="0.2">
      <c r="A25" s="94"/>
      <c r="B25" s="95"/>
      <c r="C25" s="95"/>
      <c r="D25" s="96"/>
      <c r="E25" s="25"/>
      <c r="F25" s="36"/>
      <c r="G25" s="1"/>
      <c r="H25" s="1"/>
      <c r="I25" s="1"/>
      <c r="J25" s="1"/>
      <c r="K25" s="25"/>
      <c r="L25" s="36"/>
    </row>
    <row r="26" spans="1:12" x14ac:dyDescent="0.2">
      <c r="A26" s="3"/>
      <c r="B26" s="1"/>
      <c r="C26" s="14"/>
      <c r="D26" s="4"/>
      <c r="E26" s="25"/>
      <c r="F26" s="36"/>
      <c r="G26" s="100" t="s">
        <v>39</v>
      </c>
      <c r="H26" s="100"/>
      <c r="I26" s="100"/>
      <c r="J26" s="100"/>
      <c r="K26" s="25">
        <f>'Stato Patrimoniale (dettaglio)'!K27</f>
        <v>0</v>
      </c>
      <c r="L26" s="36">
        <f>'Stato Patrimoniale (dettaglio)'!L27</f>
        <v>0</v>
      </c>
    </row>
    <row r="27" spans="1:12" x14ac:dyDescent="0.2">
      <c r="A27" s="94" t="s">
        <v>77</v>
      </c>
      <c r="B27" s="95"/>
      <c r="C27" s="95"/>
      <c r="D27" s="96"/>
      <c r="E27" s="26">
        <f>ACn</f>
        <v>0</v>
      </c>
      <c r="F27" s="31">
        <f>_ACn1</f>
        <v>0</v>
      </c>
      <c r="G27" s="21"/>
      <c r="H27" s="21"/>
      <c r="I27" s="21"/>
      <c r="J27" s="21"/>
      <c r="K27" s="25"/>
      <c r="L27" s="36"/>
    </row>
    <row r="28" spans="1:12" x14ac:dyDescent="0.2">
      <c r="A28" s="3"/>
      <c r="B28" s="1"/>
      <c r="C28" s="1"/>
      <c r="D28" s="4"/>
      <c r="E28" s="26"/>
      <c r="F28" s="31"/>
      <c r="G28" s="32"/>
      <c r="H28" s="13"/>
      <c r="I28" s="13"/>
      <c r="J28" s="13"/>
      <c r="K28" s="25"/>
      <c r="L28" s="36"/>
    </row>
    <row r="29" spans="1:12" x14ac:dyDescent="0.2">
      <c r="A29" s="7" t="s">
        <v>78</v>
      </c>
      <c r="B29" s="13"/>
      <c r="C29" s="13"/>
      <c r="D29" s="11"/>
      <c r="E29" s="26">
        <f>'Stato Patrimoniale (dettaglio)'!E62</f>
        <v>182030.87</v>
      </c>
      <c r="F29" s="31">
        <f>'Stato Patrimoniale (dettaglio)'!F62</f>
        <v>199049.76</v>
      </c>
      <c r="G29" s="13" t="s">
        <v>47</v>
      </c>
      <c r="H29" s="13"/>
      <c r="I29" s="13"/>
      <c r="J29" s="13"/>
      <c r="K29" s="25">
        <f>'Stato Patrimoniale (dettaglio)'!K35</f>
        <v>0</v>
      </c>
      <c r="L29" s="36">
        <f>'Stato Patrimoniale (dettaglio)'!L35</f>
        <v>0</v>
      </c>
    </row>
    <row r="30" spans="1:12" x14ac:dyDescent="0.2">
      <c r="A30" s="7"/>
      <c r="B30" s="13"/>
      <c r="C30" s="13"/>
      <c r="D30" s="11"/>
      <c r="E30" s="26"/>
      <c r="F30" s="31"/>
      <c r="G30" s="21"/>
      <c r="H30" s="21"/>
      <c r="I30" s="21"/>
      <c r="J30" s="21"/>
      <c r="K30" s="25"/>
      <c r="L30" s="36"/>
    </row>
    <row r="31" spans="1:12" x14ac:dyDescent="0.2">
      <c r="A31" s="94" t="s">
        <v>29</v>
      </c>
      <c r="B31" s="95"/>
      <c r="C31" s="95"/>
      <c r="D31" s="96"/>
      <c r="E31" s="26"/>
      <c r="F31" s="31"/>
      <c r="G31" s="1"/>
      <c r="H31" s="1"/>
      <c r="I31" s="1"/>
      <c r="J31" s="1"/>
      <c r="K31" s="25"/>
      <c r="L31" s="36"/>
    </row>
    <row r="32" spans="1:12" ht="13.5" customHeight="1" x14ac:dyDescent="0.2">
      <c r="A32" s="129" t="s">
        <v>97</v>
      </c>
      <c r="B32" s="130"/>
      <c r="C32" s="130"/>
      <c r="D32" s="131"/>
      <c r="E32" s="26"/>
      <c r="F32" s="31"/>
      <c r="G32" s="13" t="s">
        <v>12</v>
      </c>
      <c r="H32" s="13"/>
      <c r="I32" s="13"/>
      <c r="J32" s="13"/>
      <c r="K32" s="25"/>
      <c r="L32" s="36"/>
    </row>
    <row r="33" spans="1:12" x14ac:dyDescent="0.2">
      <c r="A33" s="7" t="s">
        <v>110</v>
      </c>
      <c r="B33" s="13"/>
      <c r="C33" s="13"/>
      <c r="D33" s="11"/>
      <c r="E33" s="26">
        <f>[0]!ACII1an+ACII2an+ACII3an+ACII4an+ACII5an</f>
        <v>133530</v>
      </c>
      <c r="F33" s="26">
        <f>[0]!ACII1an1+ACII2an1+ACII3an1+ACII4an1+ACII5an1</f>
        <v>4726.99</v>
      </c>
      <c r="G33" s="13" t="s">
        <v>89</v>
      </c>
      <c r="H33" s="13"/>
      <c r="I33" s="13"/>
      <c r="J33" s="13"/>
      <c r="K33" s="25">
        <f>PDn</f>
        <v>0</v>
      </c>
      <c r="L33" s="36">
        <f>_PDn1</f>
        <v>25125.38</v>
      </c>
    </row>
    <row r="34" spans="1:12" x14ac:dyDescent="0.2">
      <c r="A34" s="3" t="s">
        <v>111</v>
      </c>
      <c r="B34" s="1"/>
      <c r="C34" s="1"/>
      <c r="D34" s="4"/>
      <c r="E34" s="62">
        <f>[0]!ACII5bn+ACII4bn+ACII3bn+ACII2bn+ACII1bn</f>
        <v>0</v>
      </c>
      <c r="F34" s="62">
        <f>[0]!ACII5bn1+ACII4bn1+ACII3bn1+ACII2bn1+ACII1bn1</f>
        <v>0</v>
      </c>
      <c r="G34" s="1"/>
      <c r="H34" s="1"/>
      <c r="I34" s="1"/>
      <c r="J34" s="1"/>
      <c r="K34" s="25"/>
      <c r="L34" s="36"/>
    </row>
    <row r="35" spans="1:12" x14ac:dyDescent="0.2">
      <c r="A35" s="7"/>
      <c r="B35" s="13"/>
      <c r="C35" s="15"/>
      <c r="D35" s="11"/>
      <c r="E35" s="26"/>
      <c r="F35" s="26"/>
      <c r="G35" s="13"/>
      <c r="H35" s="13"/>
      <c r="I35" s="13"/>
      <c r="J35" s="13"/>
      <c r="K35" s="25"/>
      <c r="L35" s="36"/>
    </row>
    <row r="36" spans="1:12" x14ac:dyDescent="0.2">
      <c r="A36" s="3" t="s">
        <v>79</v>
      </c>
      <c r="B36" s="1"/>
      <c r="C36" s="1"/>
      <c r="D36" s="4"/>
      <c r="E36" s="26">
        <f>'Stato Patrimoniale (dettaglio)'!E91</f>
        <v>0</v>
      </c>
      <c r="F36" s="26">
        <f>'Stato Patrimoniale (dettaglio)'!F91</f>
        <v>0</v>
      </c>
      <c r="G36" s="13" t="s">
        <v>13</v>
      </c>
      <c r="H36" s="13"/>
      <c r="I36" s="13"/>
      <c r="J36" s="13"/>
      <c r="K36" s="26"/>
      <c r="L36" s="31"/>
    </row>
    <row r="37" spans="1:12" x14ac:dyDescent="0.2">
      <c r="A37" s="3"/>
      <c r="B37" s="1"/>
      <c r="C37" s="1"/>
      <c r="D37" s="4"/>
      <c r="E37" s="62"/>
      <c r="F37" s="62"/>
      <c r="G37" s="13" t="s">
        <v>11</v>
      </c>
      <c r="H37" s="13"/>
      <c r="I37" s="13"/>
      <c r="J37" s="13"/>
      <c r="K37" s="26">
        <f>PEn</f>
        <v>0</v>
      </c>
      <c r="L37" s="31">
        <f>_PEn1</f>
        <v>0</v>
      </c>
    </row>
    <row r="38" spans="1:12" x14ac:dyDescent="0.2">
      <c r="A38" s="94" t="s">
        <v>82</v>
      </c>
      <c r="B38" s="95"/>
      <c r="C38" s="95"/>
      <c r="D38" s="96"/>
      <c r="E38" s="26">
        <f>'Stato Patrimoniale (dettaglio)'!E97</f>
        <v>0</v>
      </c>
      <c r="F38" s="26">
        <f>'Stato Patrimoniale (dettaglio)'!F97</f>
        <v>281.93</v>
      </c>
      <c r="G38" s="13"/>
      <c r="H38" s="13"/>
      <c r="I38" s="13"/>
      <c r="J38" s="13"/>
      <c r="K38" s="26"/>
      <c r="L38" s="31"/>
    </row>
    <row r="39" spans="1:12" x14ac:dyDescent="0.2">
      <c r="A39" s="3"/>
      <c r="B39" s="1"/>
      <c r="C39" s="1"/>
      <c r="D39" s="4"/>
      <c r="E39" s="47"/>
      <c r="F39" s="47"/>
      <c r="G39" s="21" t="s">
        <v>94</v>
      </c>
      <c r="H39" s="21"/>
      <c r="I39" s="21"/>
      <c r="J39" s="21"/>
      <c r="K39" s="26"/>
      <c r="L39" s="31"/>
    </row>
    <row r="40" spans="1:12" ht="13.5" thickBot="1" x14ac:dyDescent="0.25">
      <c r="A40" s="3"/>
      <c r="B40" s="102" t="s">
        <v>83</v>
      </c>
      <c r="C40" s="102"/>
      <c r="D40" s="103"/>
      <c r="E40" s="37">
        <f>'Stato Patrimoniale (dettaglio)'!E99</f>
        <v>315560.87</v>
      </c>
      <c r="F40" s="37">
        <f>'Stato Patrimoniale (dettaglio)'!F99</f>
        <v>204058.68000000002</v>
      </c>
      <c r="G40" s="13" t="s">
        <v>110</v>
      </c>
      <c r="H40" s="21"/>
      <c r="I40" s="21"/>
      <c r="J40" s="21"/>
      <c r="K40" s="26">
        <f>[0]!PEI1an+PEI2an+PEI3an+PEI4an+PEI5an+PEI6an+PEI7an+PEI8an</f>
        <v>0</v>
      </c>
      <c r="L40" s="31">
        <f>[0]!PEI1an1+PEI2an1+PEI3an1+PEI4an1+PEI5an1+PEI6an1+PEI7an1+PEI8an1</f>
        <v>0</v>
      </c>
    </row>
    <row r="41" spans="1:12" x14ac:dyDescent="0.2">
      <c r="A41" s="3"/>
      <c r="B41" s="1"/>
      <c r="C41" s="1"/>
      <c r="D41" s="4"/>
      <c r="E41" s="47"/>
      <c r="F41" s="47"/>
      <c r="G41" t="s">
        <v>111</v>
      </c>
      <c r="H41" s="1"/>
      <c r="I41" s="1"/>
      <c r="J41" s="1"/>
      <c r="K41" s="26">
        <f>[0]!PEI1bn+PEI2bn+PEI3bn+PEI4bn+PEI5bn+PEI6bn+PEI7bn+PEI8bn</f>
        <v>0</v>
      </c>
      <c r="L41" s="31">
        <f>[0]!PEI1bn1+PEI2bn1+PEI3bn1+PEI4bn1+PEI5bn1+PEI6bn1+PEI7bn1+PEI8bn1</f>
        <v>0</v>
      </c>
    </row>
    <row r="42" spans="1:12" x14ac:dyDescent="0.2">
      <c r="A42" s="94" t="s">
        <v>84</v>
      </c>
      <c r="B42" s="95"/>
      <c r="C42" s="95"/>
      <c r="D42" s="96"/>
      <c r="E42" s="25">
        <f>'Stato Patrimoniale (dettaglio)'!E105</f>
        <v>0</v>
      </c>
      <c r="F42" s="25">
        <f>'Stato Patrimoniale (dettaglio)'!F105</f>
        <v>0</v>
      </c>
      <c r="K42" s="63"/>
      <c r="L42" s="62"/>
    </row>
    <row r="43" spans="1:12" x14ac:dyDescent="0.2">
      <c r="A43" s="3"/>
      <c r="B43" s="1"/>
      <c r="C43" s="1"/>
      <c r="D43" s="4"/>
      <c r="E43" s="47"/>
      <c r="F43" s="47"/>
      <c r="G43" s="21" t="s">
        <v>95</v>
      </c>
      <c r="K43" s="63"/>
      <c r="L43" s="62"/>
    </row>
    <row r="44" spans="1:12" x14ac:dyDescent="0.2">
      <c r="A44" s="3"/>
      <c r="B44" s="1"/>
      <c r="C44" s="14"/>
      <c r="D44" s="4"/>
      <c r="E44" s="25"/>
      <c r="F44" s="25"/>
      <c r="G44" s="13" t="s">
        <v>110</v>
      </c>
      <c r="K44" s="63">
        <f>[0]!PEII1an+PEII2an+PEII3an+PEII4an+PEII5an+PEII6an</f>
        <v>3503.38</v>
      </c>
      <c r="L44" s="62">
        <f>[0]!PEII1an1+PEII2an1+PEII3an1+PEII4an1+PEII5an1+PEII6an1</f>
        <v>13574.45</v>
      </c>
    </row>
    <row r="45" spans="1:12" x14ac:dyDescent="0.2">
      <c r="A45" s="3"/>
      <c r="B45" s="1"/>
      <c r="C45" s="1"/>
      <c r="D45" s="4"/>
      <c r="E45" s="25"/>
      <c r="F45" s="25"/>
      <c r="G45" t="s">
        <v>111</v>
      </c>
      <c r="K45" s="66">
        <f>[0]!PEII1bn+PEII2bn+PEII3bn+PEII4bn+PEII5bn+PEII6bn</f>
        <v>0</v>
      </c>
      <c r="L45" s="62">
        <f>[0]!PEII1bn1+PEII2bn1+PEII3bn1+PEII4bn1+PEII5bn1+PEII6bn1</f>
        <v>0</v>
      </c>
    </row>
    <row r="46" spans="1:12" x14ac:dyDescent="0.2">
      <c r="A46" s="3"/>
      <c r="B46" s="1"/>
      <c r="C46" s="1"/>
      <c r="D46" s="4"/>
      <c r="E46" s="25"/>
      <c r="F46" s="25"/>
      <c r="K46" s="16"/>
      <c r="L46" s="48"/>
    </row>
    <row r="47" spans="1:12" ht="13.5" thickBot="1" x14ac:dyDescent="0.25">
      <c r="A47" s="3"/>
      <c r="B47" s="1"/>
      <c r="C47" s="1"/>
      <c r="D47" s="4"/>
      <c r="E47" s="39"/>
      <c r="F47" s="61"/>
      <c r="G47" s="1"/>
      <c r="H47" s="22" t="s">
        <v>15</v>
      </c>
      <c r="I47" s="22"/>
      <c r="J47" s="22"/>
      <c r="K47" s="37">
        <f>'Stato Patrimoniale (dettaglio)'!K93</f>
        <v>3503.38</v>
      </c>
      <c r="L47" s="38">
        <f>'Stato Patrimoniale (dettaglio)'!L93</f>
        <v>13574.45</v>
      </c>
    </row>
    <row r="48" spans="1:12" x14ac:dyDescent="0.2">
      <c r="A48" s="3"/>
      <c r="B48" s="1"/>
      <c r="C48" s="1"/>
      <c r="D48" s="4"/>
      <c r="E48" s="47"/>
      <c r="F48" s="4"/>
      <c r="G48" s="1"/>
      <c r="H48" s="1"/>
      <c r="I48" s="1"/>
      <c r="J48" s="1"/>
      <c r="K48" s="25"/>
      <c r="L48" s="36"/>
    </row>
    <row r="49" spans="1:12" x14ac:dyDescent="0.2">
      <c r="A49" s="3"/>
      <c r="B49" s="1"/>
      <c r="C49" s="1"/>
      <c r="D49" s="4"/>
      <c r="E49" s="3"/>
      <c r="F49" s="47"/>
      <c r="G49" s="13" t="s">
        <v>14</v>
      </c>
      <c r="H49" s="13"/>
      <c r="I49" s="13"/>
      <c r="J49" s="13"/>
      <c r="K49" s="25">
        <f>'Stato Patrimoniale (dettaglio)'!K100</f>
        <v>0</v>
      </c>
      <c r="L49" s="36">
        <f>'Stato Patrimoniale (dettaglio)'!L100</f>
        <v>0</v>
      </c>
    </row>
    <row r="50" spans="1:12" ht="13.5" thickBot="1" x14ac:dyDescent="0.25">
      <c r="A50" s="3"/>
      <c r="B50" s="1"/>
      <c r="C50" s="1"/>
      <c r="D50" s="4"/>
      <c r="E50" s="40"/>
      <c r="F50" s="40"/>
      <c r="G50" s="1"/>
      <c r="H50" s="1"/>
      <c r="I50" s="1"/>
      <c r="J50" s="1"/>
      <c r="K50" s="40"/>
      <c r="L50" s="40"/>
    </row>
    <row r="51" spans="1:12" ht="13.5" thickTop="1" x14ac:dyDescent="0.2">
      <c r="A51" s="16"/>
      <c r="B51" s="17"/>
      <c r="C51" s="17"/>
      <c r="D51" s="18" t="s">
        <v>85</v>
      </c>
      <c r="E51" s="41">
        <f>Attivon</f>
        <v>315560.87</v>
      </c>
      <c r="F51" s="42">
        <f>Attivon1</f>
        <v>207963.32000000004</v>
      </c>
      <c r="G51" s="33"/>
      <c r="H51" s="33"/>
      <c r="I51" s="54" t="s">
        <v>90</v>
      </c>
      <c r="J51" s="54"/>
      <c r="K51" s="41">
        <f>Passivon</f>
        <v>202553.14</v>
      </c>
      <c r="L51" s="42">
        <f>Passivon1</f>
        <v>208117.14</v>
      </c>
    </row>
  </sheetData>
  <mergeCells count="39">
    <mergeCell ref="A1:L1"/>
    <mergeCell ref="B40:D40"/>
    <mergeCell ref="A42:D42"/>
    <mergeCell ref="B24:D24"/>
    <mergeCell ref="A27:D27"/>
    <mergeCell ref="A31:D31"/>
    <mergeCell ref="A32:D32"/>
    <mergeCell ref="A38:D38"/>
    <mergeCell ref="A23:D23"/>
    <mergeCell ref="H23:J23"/>
    <mergeCell ref="A16:D16"/>
    <mergeCell ref="G26:J26"/>
    <mergeCell ref="A25:D25"/>
    <mergeCell ref="A22:D22"/>
    <mergeCell ref="G16:J16"/>
    <mergeCell ref="A19:D19"/>
    <mergeCell ref="G19:J19"/>
    <mergeCell ref="G20:J20"/>
    <mergeCell ref="A17:D17"/>
    <mergeCell ref="A18:D18"/>
    <mergeCell ref="A12:D12"/>
    <mergeCell ref="G12:J12"/>
    <mergeCell ref="A15:D15"/>
    <mergeCell ref="G15:J15"/>
    <mergeCell ref="A13:D13"/>
    <mergeCell ref="A14:D14"/>
    <mergeCell ref="A8:D8"/>
    <mergeCell ref="A9:D9"/>
    <mergeCell ref="G9:J9"/>
    <mergeCell ref="A10:D10"/>
    <mergeCell ref="G10:J10"/>
    <mergeCell ref="G11:J11"/>
    <mergeCell ref="A7:D7"/>
    <mergeCell ref="G7:J7"/>
    <mergeCell ref="A2:L2"/>
    <mergeCell ref="A4:D4"/>
    <mergeCell ref="G4:J4"/>
    <mergeCell ref="A5:D5"/>
    <mergeCell ref="G5:J5"/>
  </mergeCells>
  <phoneticPr fontId="0" type="noConversion"/>
  <pageMargins left="0.9055118110236221" right="0.86614173228346458" top="1.0629921259842521" bottom="0.98425196850393704" header="0.51181102362204722" footer="0.51181102362204722"/>
  <pageSetup paperSize="9" scale="70" fitToWidth="0" fitToHeight="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307</vt:i4>
      </vt:variant>
    </vt:vector>
  </HeadingPairs>
  <TitlesOfParts>
    <vt:vector size="309" baseType="lpstr">
      <vt:lpstr>Stato Patrimoniale (dettaglio)</vt:lpstr>
      <vt:lpstr>Stato Patrimoniale (sintetico)</vt:lpstr>
      <vt:lpstr>AAn</vt:lpstr>
      <vt:lpstr>AAn1</vt:lpstr>
      <vt:lpstr>ABI1an</vt:lpstr>
      <vt:lpstr>ABI1an1</vt:lpstr>
      <vt:lpstr>ABI1bn</vt:lpstr>
      <vt:lpstr>ABI1bn1</vt:lpstr>
      <vt:lpstr>ABI1n</vt:lpstr>
      <vt:lpstr>ABI1n1</vt:lpstr>
      <vt:lpstr>ABI2an</vt:lpstr>
      <vt:lpstr>ABI2an1</vt:lpstr>
      <vt:lpstr>ABI2bn</vt:lpstr>
      <vt:lpstr>ABI2bn1</vt:lpstr>
      <vt:lpstr>ABI2n</vt:lpstr>
      <vt:lpstr>ABI2n1</vt:lpstr>
      <vt:lpstr>ABI3an</vt:lpstr>
      <vt:lpstr>ABI3an1</vt:lpstr>
      <vt:lpstr>ABI3bn</vt:lpstr>
      <vt:lpstr>ABI3bn1</vt:lpstr>
      <vt:lpstr>ABI3n</vt:lpstr>
      <vt:lpstr>ABI3n1</vt:lpstr>
      <vt:lpstr>ABI4an</vt:lpstr>
      <vt:lpstr>ABI4an1</vt:lpstr>
      <vt:lpstr>ABI4bn</vt:lpstr>
      <vt:lpstr>ABI4bn1</vt:lpstr>
      <vt:lpstr>ABI4n</vt:lpstr>
      <vt:lpstr>ABI4n1</vt:lpstr>
      <vt:lpstr>ABI5an</vt:lpstr>
      <vt:lpstr>ABI5an1</vt:lpstr>
      <vt:lpstr>ABI5bn</vt:lpstr>
      <vt:lpstr>ABI5bn1</vt:lpstr>
      <vt:lpstr>ABI5n</vt:lpstr>
      <vt:lpstr>ABI5n1</vt:lpstr>
      <vt:lpstr>ABI6an</vt:lpstr>
      <vt:lpstr>ABI6an1</vt:lpstr>
      <vt:lpstr>ABI6bn</vt:lpstr>
      <vt:lpstr>ABI6bn1</vt:lpstr>
      <vt:lpstr>ABI6n</vt:lpstr>
      <vt:lpstr>ABI6n1</vt:lpstr>
      <vt:lpstr>ABI8an</vt:lpstr>
      <vt:lpstr>ABI8an1</vt:lpstr>
      <vt:lpstr>ABI8bn</vt:lpstr>
      <vt:lpstr>ABI8bn1</vt:lpstr>
      <vt:lpstr>ABI8n</vt:lpstr>
      <vt:lpstr>ABI8n1</vt:lpstr>
      <vt:lpstr>ABI9an</vt:lpstr>
      <vt:lpstr>ABI9an1</vt:lpstr>
      <vt:lpstr>ABI9bn</vt:lpstr>
      <vt:lpstr>ABI9bn1</vt:lpstr>
      <vt:lpstr>ABI9n</vt:lpstr>
      <vt:lpstr>ABI9n1</vt:lpstr>
      <vt:lpstr>ABII1an</vt:lpstr>
      <vt:lpstr>ABII1an1</vt:lpstr>
      <vt:lpstr>ABII1bn</vt:lpstr>
      <vt:lpstr>ABII1bn1</vt:lpstr>
      <vt:lpstr>ABII1n</vt:lpstr>
      <vt:lpstr>ABII1n1</vt:lpstr>
      <vt:lpstr>ABII2an</vt:lpstr>
      <vt:lpstr>ABII2an1</vt:lpstr>
      <vt:lpstr>ABII2bn</vt:lpstr>
      <vt:lpstr>ABII2bn1</vt:lpstr>
      <vt:lpstr>ABII2n</vt:lpstr>
      <vt:lpstr>ABII2n1</vt:lpstr>
      <vt:lpstr>ABII3an</vt:lpstr>
      <vt:lpstr>ABII3an1</vt:lpstr>
      <vt:lpstr>ABII3bn</vt:lpstr>
      <vt:lpstr>ABII3bn1</vt:lpstr>
      <vt:lpstr>ABII3n</vt:lpstr>
      <vt:lpstr>ABII3n1</vt:lpstr>
      <vt:lpstr>ABII4an</vt:lpstr>
      <vt:lpstr>ABII4an1</vt:lpstr>
      <vt:lpstr>ABII4bn</vt:lpstr>
      <vt:lpstr>ABII4bn1</vt:lpstr>
      <vt:lpstr>ABII4n</vt:lpstr>
      <vt:lpstr>ABII4n1</vt:lpstr>
      <vt:lpstr>ABII5an</vt:lpstr>
      <vt:lpstr>ABII5an1</vt:lpstr>
      <vt:lpstr>ABII5bn</vt:lpstr>
      <vt:lpstr>ABII5bn1</vt:lpstr>
      <vt:lpstr>ABII5n</vt:lpstr>
      <vt:lpstr>ABII5n1</vt:lpstr>
      <vt:lpstr>ABII6an</vt:lpstr>
      <vt:lpstr>ABII6an1</vt:lpstr>
      <vt:lpstr>ABII6bn</vt:lpstr>
      <vt:lpstr>ABII6bn1</vt:lpstr>
      <vt:lpstr>ABII6n</vt:lpstr>
      <vt:lpstr>ABII6n1</vt:lpstr>
      <vt:lpstr>ABII7an</vt:lpstr>
      <vt:lpstr>ABII7an1</vt:lpstr>
      <vt:lpstr>ABII7bn</vt:lpstr>
      <vt:lpstr>ABII7bn1</vt:lpstr>
      <vt:lpstr>ABII7n</vt:lpstr>
      <vt:lpstr>ABII7n1</vt:lpstr>
      <vt:lpstr>ABIII1An</vt:lpstr>
      <vt:lpstr>ABIII1An1</vt:lpstr>
      <vt:lpstr>ABIII1Bn</vt:lpstr>
      <vt:lpstr>ABIII1Bn1</vt:lpstr>
      <vt:lpstr>ABIII1Cn</vt:lpstr>
      <vt:lpstr>ABIII1Cn1</vt:lpstr>
      <vt:lpstr>ABIII1Dn</vt:lpstr>
      <vt:lpstr>ABIII1Dn1</vt:lpstr>
      <vt:lpstr>ABIII1En</vt:lpstr>
      <vt:lpstr>ABIII1En1</vt:lpstr>
      <vt:lpstr>ABIII1n</vt:lpstr>
      <vt:lpstr>ABIII1n1</vt:lpstr>
      <vt:lpstr>ABIII2An</vt:lpstr>
      <vt:lpstr>ABIII2An1</vt:lpstr>
      <vt:lpstr>ABIII2Bn</vt:lpstr>
      <vt:lpstr>ABIII2Bn1</vt:lpstr>
      <vt:lpstr>ABIII2Cn</vt:lpstr>
      <vt:lpstr>ABIII2Cn1</vt:lpstr>
      <vt:lpstr>ABIII2Dn</vt:lpstr>
      <vt:lpstr>ABIII2Dn1</vt:lpstr>
      <vt:lpstr>ABIII2n</vt:lpstr>
      <vt:lpstr>ABIII2n1</vt:lpstr>
      <vt:lpstr>ABIII3n</vt:lpstr>
      <vt:lpstr>ABIII3n1</vt:lpstr>
      <vt:lpstr>ABIII4n</vt:lpstr>
      <vt:lpstr>ABIII4n1</vt:lpstr>
      <vt:lpstr>ABIIIn</vt:lpstr>
      <vt:lpstr>ABIIIn1</vt:lpstr>
      <vt:lpstr>ABIIn</vt:lpstr>
      <vt:lpstr>ABIIn1</vt:lpstr>
      <vt:lpstr>ABIn</vt:lpstr>
      <vt:lpstr>ABIn1</vt:lpstr>
      <vt:lpstr>ABn</vt:lpstr>
      <vt:lpstr>ABn1</vt:lpstr>
      <vt:lpstr>ACI1n</vt:lpstr>
      <vt:lpstr>ACI1n1</vt:lpstr>
      <vt:lpstr>ACI2n</vt:lpstr>
      <vt:lpstr>ACI2n1</vt:lpstr>
      <vt:lpstr>ACI3n</vt:lpstr>
      <vt:lpstr>ACI3n1</vt:lpstr>
      <vt:lpstr>ACI4n</vt:lpstr>
      <vt:lpstr>ACI4n1</vt:lpstr>
      <vt:lpstr>ACI5n</vt:lpstr>
      <vt:lpstr>ACI5n1</vt:lpstr>
      <vt:lpstr>ACII1an</vt:lpstr>
      <vt:lpstr>ACII1an1</vt:lpstr>
      <vt:lpstr>ACII1bn</vt:lpstr>
      <vt:lpstr>ACII1bn1</vt:lpstr>
      <vt:lpstr>ACII2an</vt:lpstr>
      <vt:lpstr>ACII2an1</vt:lpstr>
      <vt:lpstr>ACII2bn</vt:lpstr>
      <vt:lpstr>ACII2bn1</vt:lpstr>
      <vt:lpstr>ACII3an</vt:lpstr>
      <vt:lpstr>ACII3an1</vt:lpstr>
      <vt:lpstr>ACII3bn</vt:lpstr>
      <vt:lpstr>ACII3bn1</vt:lpstr>
      <vt:lpstr>ACII4an</vt:lpstr>
      <vt:lpstr>ACII4an1</vt:lpstr>
      <vt:lpstr>ACII4bn</vt:lpstr>
      <vt:lpstr>ACII4bn1</vt:lpstr>
      <vt:lpstr>ACII5an</vt:lpstr>
      <vt:lpstr>ACII5an1</vt:lpstr>
      <vt:lpstr>ACII5bn</vt:lpstr>
      <vt:lpstr>ACII5bn1</vt:lpstr>
      <vt:lpstr>ACIII1n</vt:lpstr>
      <vt:lpstr>ACIII1n1</vt:lpstr>
      <vt:lpstr>ACIII2n</vt:lpstr>
      <vt:lpstr>ACIII2n1</vt:lpstr>
      <vt:lpstr>ACIII3n</vt:lpstr>
      <vt:lpstr>ACIII3n1</vt:lpstr>
      <vt:lpstr>ACIII4n</vt:lpstr>
      <vt:lpstr>ACIII4n1</vt:lpstr>
      <vt:lpstr>ACIIIn</vt:lpstr>
      <vt:lpstr>ACIIIn1</vt:lpstr>
      <vt:lpstr>ACIIn</vt:lpstr>
      <vt:lpstr>ACIIn1</vt:lpstr>
      <vt:lpstr>ACIn</vt:lpstr>
      <vt:lpstr>ACIn1</vt:lpstr>
      <vt:lpstr>ACIV1n</vt:lpstr>
      <vt:lpstr>ACIV1n1</vt:lpstr>
      <vt:lpstr>ACIV2n</vt:lpstr>
      <vt:lpstr>ACIV2n1</vt:lpstr>
      <vt:lpstr>ACIV3n</vt:lpstr>
      <vt:lpstr>ACIV3n1</vt:lpstr>
      <vt:lpstr>ACIVn</vt:lpstr>
      <vt:lpstr>ACIVn1</vt:lpstr>
      <vt:lpstr>ACn</vt:lpstr>
      <vt:lpstr>ACn1</vt:lpstr>
      <vt:lpstr>AD1n</vt:lpstr>
      <vt:lpstr>AD1n1</vt:lpstr>
      <vt:lpstr>AD2n</vt:lpstr>
      <vt:lpstr>AD2n1</vt:lpstr>
      <vt:lpstr>ADn</vt:lpstr>
      <vt:lpstr>ADn1</vt:lpstr>
      <vt:lpstr>Anno</vt:lpstr>
      <vt:lpstr>AnnoPrec</vt:lpstr>
      <vt:lpstr>'Stato Patrimoniale (dettaglio)'!Area_stampa</vt:lpstr>
      <vt:lpstr>'Stato Patrimoniale (sintetico)'!Area_stampa</vt:lpstr>
      <vt:lpstr>Attivon</vt:lpstr>
      <vt:lpstr>Attivon1</vt:lpstr>
      <vt:lpstr>PAIIIn</vt:lpstr>
      <vt:lpstr>PAIIIn1</vt:lpstr>
      <vt:lpstr>PAIIn</vt:lpstr>
      <vt:lpstr>PAIIn1</vt:lpstr>
      <vt:lpstr>PAIn</vt:lpstr>
      <vt:lpstr>PAIn1</vt:lpstr>
      <vt:lpstr>PAIVn</vt:lpstr>
      <vt:lpstr>PAIVn1</vt:lpstr>
      <vt:lpstr>PAIXn</vt:lpstr>
      <vt:lpstr>PAIXn1</vt:lpstr>
      <vt:lpstr>PAn</vt:lpstr>
      <vt:lpstr>PAn1</vt:lpstr>
      <vt:lpstr>Passivon</vt:lpstr>
      <vt:lpstr>Passivon1</vt:lpstr>
      <vt:lpstr>PAVIIIn</vt:lpstr>
      <vt:lpstr>PAVIIIn1</vt:lpstr>
      <vt:lpstr>PAVIIn</vt:lpstr>
      <vt:lpstr>PAVIIn1</vt:lpstr>
      <vt:lpstr>PAVIn</vt:lpstr>
      <vt:lpstr>PAVIn1</vt:lpstr>
      <vt:lpstr>PAVn</vt:lpstr>
      <vt:lpstr>PAVn1</vt:lpstr>
      <vt:lpstr>PB1n</vt:lpstr>
      <vt:lpstr>PB1n1</vt:lpstr>
      <vt:lpstr>PB2n</vt:lpstr>
      <vt:lpstr>PB2n1</vt:lpstr>
      <vt:lpstr>PB3n</vt:lpstr>
      <vt:lpstr>PB3n1</vt:lpstr>
      <vt:lpstr>PBn</vt:lpstr>
      <vt:lpstr>PBn1</vt:lpstr>
      <vt:lpstr>PC1n</vt:lpstr>
      <vt:lpstr>PC1n1</vt:lpstr>
      <vt:lpstr>PC2n</vt:lpstr>
      <vt:lpstr>PC2n1</vt:lpstr>
      <vt:lpstr>PC3n</vt:lpstr>
      <vt:lpstr>PC3n1</vt:lpstr>
      <vt:lpstr>PC4n</vt:lpstr>
      <vt:lpstr>PC4n1</vt:lpstr>
      <vt:lpstr>PCn</vt:lpstr>
      <vt:lpstr>PCn1</vt:lpstr>
      <vt:lpstr>PDn</vt:lpstr>
      <vt:lpstr>PDn1</vt:lpstr>
      <vt:lpstr>PEI1an</vt:lpstr>
      <vt:lpstr>PEI1an1</vt:lpstr>
      <vt:lpstr>PEI1bn</vt:lpstr>
      <vt:lpstr>PEI1bn1</vt:lpstr>
      <vt:lpstr>PEI2an</vt:lpstr>
      <vt:lpstr>PEI2an1</vt:lpstr>
      <vt:lpstr>PEI2bn</vt:lpstr>
      <vt:lpstr>PEI2bn1</vt:lpstr>
      <vt:lpstr>PEI3an</vt:lpstr>
      <vt:lpstr>PEI3an1</vt:lpstr>
      <vt:lpstr>PEI3bn</vt:lpstr>
      <vt:lpstr>PEI3bn1</vt:lpstr>
      <vt:lpstr>PEI4an</vt:lpstr>
      <vt:lpstr>PEI4an1</vt:lpstr>
      <vt:lpstr>PEI4bn</vt:lpstr>
      <vt:lpstr>PEI4bn1</vt:lpstr>
      <vt:lpstr>PEI5an</vt:lpstr>
      <vt:lpstr>PEI5an1</vt:lpstr>
      <vt:lpstr>PEI5bn</vt:lpstr>
      <vt:lpstr>PEI5bn1</vt:lpstr>
      <vt:lpstr>PEI6an</vt:lpstr>
      <vt:lpstr>PEI6an1</vt:lpstr>
      <vt:lpstr>PEI6bn</vt:lpstr>
      <vt:lpstr>PEI6bn1</vt:lpstr>
      <vt:lpstr>PEI7an</vt:lpstr>
      <vt:lpstr>PEI7an1</vt:lpstr>
      <vt:lpstr>PEI7bn</vt:lpstr>
      <vt:lpstr>PEI7bn1</vt:lpstr>
      <vt:lpstr>PEI8an</vt:lpstr>
      <vt:lpstr>PEI8an1</vt:lpstr>
      <vt:lpstr>PEI8bn</vt:lpstr>
      <vt:lpstr>PEI8bn1</vt:lpstr>
      <vt:lpstr>PEII1an</vt:lpstr>
      <vt:lpstr>PEII1an1</vt:lpstr>
      <vt:lpstr>PEII1bn</vt:lpstr>
      <vt:lpstr>PEII1bn1</vt:lpstr>
      <vt:lpstr>PEII2an</vt:lpstr>
      <vt:lpstr>PEII2an1</vt:lpstr>
      <vt:lpstr>PEII2bn</vt:lpstr>
      <vt:lpstr>PEII2bn1</vt:lpstr>
      <vt:lpstr>PEII3an</vt:lpstr>
      <vt:lpstr>PEII3an1</vt:lpstr>
      <vt:lpstr>PEII3bn</vt:lpstr>
      <vt:lpstr>PEII3bn1</vt:lpstr>
      <vt:lpstr>PEII4an</vt:lpstr>
      <vt:lpstr>PEII4an1</vt:lpstr>
      <vt:lpstr>PEII4bn</vt:lpstr>
      <vt:lpstr>PEII4bn1</vt:lpstr>
      <vt:lpstr>PEII5an</vt:lpstr>
      <vt:lpstr>PEII5an1</vt:lpstr>
      <vt:lpstr>PEII5bn</vt:lpstr>
      <vt:lpstr>PEII5bn1</vt:lpstr>
      <vt:lpstr>PEII6an</vt:lpstr>
      <vt:lpstr>PEII6an1</vt:lpstr>
      <vt:lpstr>PEII6bn</vt:lpstr>
      <vt:lpstr>PEII6bn1</vt:lpstr>
      <vt:lpstr>PEIIn</vt:lpstr>
      <vt:lpstr>PEIIn1</vt:lpstr>
      <vt:lpstr>PEIn</vt:lpstr>
      <vt:lpstr>PEIn1</vt:lpstr>
      <vt:lpstr>PEn</vt:lpstr>
      <vt:lpstr>PEn1</vt:lpstr>
      <vt:lpstr>PF1n</vt:lpstr>
      <vt:lpstr>PF1n1</vt:lpstr>
      <vt:lpstr>PF2n</vt:lpstr>
      <vt:lpstr>PF2n1</vt:lpstr>
      <vt:lpstr>PF3n</vt:lpstr>
      <vt:lpstr>PF3n1</vt:lpstr>
      <vt:lpstr>PFn</vt:lpstr>
      <vt:lpstr>PFn1</vt:lpstr>
      <vt:lpstr>RagSoc</vt:lpstr>
      <vt:lpstr>'Stato Patrimoniale (dettaglio)'!Titoli_stampa</vt:lpstr>
      <vt:lpstr>'Stato Patrimoniale (sintetico)'!Titoli_stampa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Mihalic</dc:creator>
  <cp:lastModifiedBy>Barbara Mihalic</cp:lastModifiedBy>
  <cp:lastPrinted>2005-10-03T08:15:43Z</cp:lastPrinted>
  <dcterms:created xsi:type="dcterms:W3CDTF">2001-01-05T08:59:26Z</dcterms:created>
  <dcterms:modified xsi:type="dcterms:W3CDTF">2025-05-20T08:22:05Z</dcterms:modified>
</cp:coreProperties>
</file>